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amp;T COMPUTER\Desktop\BC. phục vụ KT CT10\"/>
    </mc:Choice>
  </mc:AlternateContent>
  <bookViews>
    <workbookView xWindow="-120" yWindow="-120" windowWidth="29040" windowHeight="15840" firstSheet="6" activeTab="10"/>
  </bookViews>
  <sheets>
    <sheet name="Sheet1" sheetId="1" state="hidden" r:id="rId1"/>
    <sheet name="foxz" sheetId="4" state="hidden" r:id="rId2"/>
    <sheet name="foxz_2" sheetId="5" state="veryHidden" r:id="rId3"/>
    <sheet name="foxz_3" sheetId="6" state="veryHidden" r:id="rId4"/>
    <sheet name="foxz_4" sheetId="7" state="veryHidden" r:id="rId5"/>
    <sheet name="foxz_5" sheetId="8" state="veryHidden" r:id="rId6"/>
    <sheet name="01-Giải quyết TTHC" sheetId="2" r:id="rId7"/>
    <sheet name="02-Trễ hẹn" sheetId="11" r:id="rId8"/>
    <sheet name="03-Trả hồ sơ" sheetId="9" r:id="rId9"/>
    <sheet name="04- KH 2022-2025" sheetId="12" r:id="rId10"/>
    <sheet name="05- diện tích cấp giấy" sheetId="13" r:id="rId11"/>
    <sheet name="ĐBĐ" sheetId="3" state="hidden" r:id="rId1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3" i="2" l="1"/>
  <c r="S14" i="2" s="1"/>
  <c r="S21" i="2"/>
  <c r="Z21" i="2"/>
  <c r="Y21" i="2"/>
  <c r="X21" i="2"/>
  <c r="W21" i="2"/>
  <c r="V21" i="2"/>
  <c r="U21" i="2"/>
  <c r="T21" i="2"/>
  <c r="U9" i="11"/>
  <c r="U10" i="11"/>
  <c r="U8" i="11"/>
  <c r="T9" i="11"/>
  <c r="T10" i="11"/>
  <c r="T8" i="11"/>
  <c r="Q8" i="11"/>
  <c r="W7" i="9"/>
  <c r="AB8" i="9"/>
  <c r="AB9" i="9"/>
  <c r="AB10" i="9"/>
  <c r="AB11" i="9"/>
  <c r="AB12" i="9"/>
  <c r="AB13" i="9"/>
  <c r="AB14" i="9"/>
  <c r="AB15" i="9"/>
  <c r="AB16" i="9"/>
  <c r="AB17" i="9"/>
  <c r="AB7" i="9"/>
  <c r="Y18" i="9"/>
  <c r="Z18" i="9"/>
  <c r="AA18" i="9"/>
  <c r="X18" i="9"/>
  <c r="AA17" i="9"/>
  <c r="AA16" i="9"/>
  <c r="AA15" i="9"/>
  <c r="AA14" i="9"/>
  <c r="AA13" i="9"/>
  <c r="AA12" i="9"/>
  <c r="AA11" i="9"/>
  <c r="AA10" i="9"/>
  <c r="AA9" i="9"/>
  <c r="AA8" i="9"/>
  <c r="AA7" i="9"/>
  <c r="S11" i="11" l="1"/>
  <c r="R11" i="11"/>
  <c r="F13" i="2"/>
  <c r="G13" i="2"/>
  <c r="H13" i="2"/>
  <c r="I13" i="2"/>
  <c r="J13" i="2"/>
  <c r="L13" i="2"/>
  <c r="M13" i="2"/>
  <c r="N13" i="2"/>
  <c r="O13" i="2"/>
  <c r="P13" i="2"/>
  <c r="Q13" i="2"/>
  <c r="R13" i="2"/>
  <c r="T13" i="2"/>
  <c r="U13" i="2"/>
  <c r="V13" i="2"/>
  <c r="W13" i="2"/>
  <c r="X13" i="2"/>
  <c r="Y13" i="2"/>
  <c r="Z13" i="2"/>
  <c r="E13" i="2"/>
  <c r="D13" i="2"/>
  <c r="T11" i="11" l="1"/>
  <c r="AB9" i="11"/>
  <c r="AC9" i="11" s="1"/>
  <c r="AB10" i="11"/>
  <c r="AC8" i="11"/>
  <c r="AB8" i="11"/>
  <c r="AA9" i="11"/>
  <c r="AA10" i="11"/>
  <c r="AC10" i="11" s="1"/>
  <c r="AA8" i="11"/>
  <c r="AA11" i="11" s="1"/>
  <c r="AB11" i="11" l="1"/>
  <c r="AC11" i="11"/>
  <c r="E8" i="11"/>
  <c r="O11" i="11"/>
  <c r="P11" i="11"/>
  <c r="Q9" i="11" l="1"/>
  <c r="Q10" i="11"/>
  <c r="N10" i="11" l="1"/>
  <c r="K10" i="11" l="1"/>
  <c r="H10" i="11"/>
  <c r="C11" i="11"/>
  <c r="M11" i="11"/>
  <c r="L11" i="11"/>
  <c r="J11" i="11"/>
  <c r="I11" i="11"/>
  <c r="G11" i="11"/>
  <c r="F11" i="11"/>
  <c r="D11" i="11"/>
  <c r="E10" i="11" l="1"/>
  <c r="K8" i="11"/>
  <c r="Q11" i="11" l="1"/>
  <c r="N9" i="11"/>
  <c r="N8" i="11"/>
  <c r="K9" i="11"/>
  <c r="K11" i="11" s="1"/>
  <c r="H9" i="11"/>
  <c r="H8" i="11"/>
  <c r="E9" i="11"/>
  <c r="E11" i="11" s="1"/>
  <c r="U11" i="11" l="1"/>
  <c r="N11" i="11"/>
  <c r="H11" i="11"/>
  <c r="W8" i="9"/>
  <c r="W9" i="9"/>
  <c r="W10" i="9"/>
  <c r="W11" i="9"/>
  <c r="W12" i="9"/>
  <c r="W13" i="9"/>
  <c r="W14" i="9"/>
  <c r="W15" i="9"/>
  <c r="W16" i="9"/>
  <c r="W17" i="9"/>
  <c r="V8" i="9"/>
  <c r="V9" i="9"/>
  <c r="V10" i="9"/>
  <c r="V11" i="9"/>
  <c r="V12" i="9"/>
  <c r="V13" i="9"/>
  <c r="V14" i="9"/>
  <c r="V15" i="9"/>
  <c r="V16" i="9"/>
  <c r="V17" i="9"/>
  <c r="V7" i="9"/>
  <c r="U18" i="9"/>
  <c r="V18" i="9" l="1"/>
  <c r="R10" i="9"/>
  <c r="Q18" i="9"/>
  <c r="R8" i="9"/>
  <c r="R9" i="9"/>
  <c r="R11" i="9"/>
  <c r="R12" i="9"/>
  <c r="R13" i="9"/>
  <c r="R14" i="9"/>
  <c r="R15" i="9"/>
  <c r="R16" i="9"/>
  <c r="R17" i="9"/>
  <c r="R7" i="9"/>
  <c r="M18" i="9"/>
  <c r="N8" i="9"/>
  <c r="N9" i="9"/>
  <c r="N10" i="9"/>
  <c r="N11" i="9"/>
  <c r="N12" i="9"/>
  <c r="N13" i="9"/>
  <c r="N14" i="9"/>
  <c r="N15" i="9"/>
  <c r="N16" i="9"/>
  <c r="N17" i="9"/>
  <c r="N7" i="9"/>
  <c r="J7" i="9"/>
  <c r="R18" i="9" l="1"/>
  <c r="N18" i="9"/>
  <c r="I18" i="9"/>
  <c r="J8" i="9"/>
  <c r="J9" i="9"/>
  <c r="J10" i="9"/>
  <c r="J11" i="9"/>
  <c r="J12" i="9"/>
  <c r="J13" i="9"/>
  <c r="J14" i="9"/>
  <c r="J15" i="9"/>
  <c r="J16" i="9"/>
  <c r="J17" i="9"/>
  <c r="E18" i="9"/>
  <c r="J18" i="9" l="1"/>
  <c r="F12" i="9"/>
  <c r="F13" i="9"/>
  <c r="F14" i="9"/>
  <c r="F15" i="9"/>
  <c r="F16" i="9"/>
  <c r="F17" i="9"/>
  <c r="F11" i="9"/>
  <c r="F10" i="9"/>
  <c r="F9" i="9"/>
  <c r="F8" i="9"/>
  <c r="F7" i="9"/>
  <c r="AB18" i="9" l="1"/>
  <c r="F18" i="9"/>
  <c r="X14" i="2" l="1"/>
  <c r="V14" i="2"/>
  <c r="W14" i="2"/>
  <c r="Y14" i="2"/>
  <c r="K18" i="9"/>
  <c r="D18" i="9" l="1"/>
  <c r="G18" i="9"/>
  <c r="H18" i="9"/>
  <c r="L18" i="9"/>
  <c r="O18" i="9"/>
  <c r="P18" i="9"/>
  <c r="S18" i="9"/>
  <c r="T18" i="9"/>
  <c r="C18" i="9"/>
  <c r="W18" i="9" l="1"/>
  <c r="S7" i="2"/>
  <c r="K7" i="2"/>
  <c r="C7" i="2"/>
  <c r="K8" i="2" l="1"/>
  <c r="S8" i="2" l="1"/>
  <c r="C8" i="2"/>
  <c r="C10" i="2" l="1"/>
  <c r="S10" i="2"/>
  <c r="K10" i="2"/>
  <c r="K9" i="2" l="1"/>
  <c r="K13" i="2" s="1"/>
  <c r="S9" i="2"/>
  <c r="C9" i="2"/>
  <c r="C13" i="2" s="1"/>
  <c r="Z14" i="2" l="1"/>
  <c r="D5" i="3" l="1"/>
  <c r="C5" i="3"/>
  <c r="U14" i="2" l="1"/>
  <c r="T14" i="2"/>
  <c r="D18" i="1"/>
  <c r="F18" i="1"/>
  <c r="G18" i="1"/>
  <c r="C18" i="1"/>
</calcChain>
</file>

<file path=xl/sharedStrings.xml><?xml version="1.0" encoding="utf-8"?>
<sst xmlns="http://schemas.openxmlformats.org/spreadsheetml/2006/main" count="230" uniqueCount="110">
  <si>
    <t>Đơn vị hành chính</t>
  </si>
  <si>
    <t>Đức Bình Đông</t>
  </si>
  <si>
    <t>Đức Bình Tây</t>
  </si>
  <si>
    <t>EaBá</t>
  </si>
  <si>
    <t>EaBar</t>
  </si>
  <si>
    <t>EaBia</t>
  </si>
  <si>
    <t>EaLâm</t>
  </si>
  <si>
    <t>EaLy</t>
  </si>
  <si>
    <t>EaTrol</t>
  </si>
  <si>
    <t>Sơn Giang</t>
  </si>
  <si>
    <t>Sông Hinh</t>
  </si>
  <si>
    <t>TT Hai Riêng</t>
  </si>
  <si>
    <t>Tổng</t>
  </si>
  <si>
    <t>Phụ lục số 02</t>
  </si>
  <si>
    <t>THEO DÕI KẾT QUẢ CẤP GIẤY 2021</t>
  </si>
  <si>
    <t>Stt</t>
  </si>
  <si>
    <t>Thực hiện</t>
  </si>
  <si>
    <t>KH 2021</t>
  </si>
  <si>
    <t>Hồ sơ tồn tại huyện</t>
  </si>
  <si>
    <t>Ghi chú</t>
  </si>
  <si>
    <t>Đvt: Giấy</t>
  </si>
  <si>
    <t>Phòng Tài nguyên và môi trường</t>
  </si>
  <si>
    <r>
      <t>Tỷ lệ</t>
    </r>
    <r>
      <rPr>
        <i/>
        <sz val="13"/>
        <color theme="1"/>
        <rFont val="Times New Roman"/>
        <family val="1"/>
      </rPr>
      <t xml:space="preserve"> (%)</t>
    </r>
  </si>
  <si>
    <t>(Cập nhật tới 30/9/2021)</t>
  </si>
  <si>
    <t>Xã, thị trấn</t>
  </si>
  <si>
    <t>Trả kết quả</t>
  </si>
  <si>
    <t>Trả hồ sơ</t>
  </si>
  <si>
    <t>Tồn cuối kỳ</t>
  </si>
  <si>
    <t>Tiếp nhận</t>
  </si>
  <si>
    <t>STT</t>
  </si>
  <si>
    <t>CG</t>
  </si>
  <si>
    <t>CĐ</t>
  </si>
  <si>
    <t>(dưới 18 tuổi) được tặng cho, nhận chuyển nhượng chưa đủ tuổi vị thành niên, 28 hồ sơ chưa giải quyết</t>
  </si>
  <si>
    <t>*Tồn 104 CG, trong đó: 6 hồ sơ đã trình ký, 41 hồ sơ đang lấy hạn mức, 29 hồ sơ đang lấy ý kiến trường hợp người sử dụng đất</t>
  </si>
  <si>
    <t xml:space="preserve">*Tồn 71 CĐ, trong đó: 11 hồ sơ đã trình ký, 60 hồ sơ đang giải quyết  </t>
  </si>
  <si>
    <t xml:space="preserve">Số liệu cấp giấy, cấp đổi toàn huyện </t>
  </si>
  <si>
    <t>DT cấp GCN: 293,9 ha</t>
  </si>
  <si>
    <t>Năm</t>
  </si>
  <si>
    <t>KẾT QUẢ THỰC HIỆN THỦ TỤC HÀNH CHÍNH VỀ ĐẤT ĐAI</t>
  </si>
  <si>
    <t>Giao dịch đảm bảo</t>
  </si>
  <si>
    <t>THỐNG KÊ SỐ LƯỢNG HỒ SƠ TRẢ VỀ CHO CẤP XÃ, THỊ TRẤN</t>
  </si>
  <si>
    <t>Cấp giấy</t>
  </si>
  <si>
    <t>Cấp đổi</t>
  </si>
  <si>
    <t>ĐBĐ</t>
  </si>
  <si>
    <t>ĐBT</t>
  </si>
  <si>
    <t>Ea Bá</t>
  </si>
  <si>
    <t>Ea Bar</t>
  </si>
  <si>
    <t>Ea Bia</t>
  </si>
  <si>
    <t>Ea Lâm</t>
  </si>
  <si>
    <t>Ea Ly</t>
  </si>
  <si>
    <t>Ea Trol</t>
  </si>
  <si>
    <t>TTHR</t>
  </si>
  <si>
    <t>S
TT</t>
  </si>
  <si>
    <t>Chuyển nhượng, tặng cho, thừa kế</t>
  </si>
  <si>
    <t>Chuyển mục đích</t>
  </si>
  <si>
    <t>Tách thửa, hợp thửa</t>
  </si>
  <si>
    <t>Đăng ký biến động</t>
  </si>
  <si>
    <t>Cấp đổi, cấp lại</t>
  </si>
  <si>
    <t>Cấp giấy lần đầu</t>
  </si>
  <si>
    <t>Tổng số CG+CĐ tiếp nhận</t>
  </si>
  <si>
    <t>Tổng số trả hồ sơ hồ sơ các năm</t>
  </si>
  <si>
    <t>Tỉ lệ trả hồ sơ trung bình các năm</t>
  </si>
  <si>
    <t>Tỷ lệ % hồ sơ trả/hồ sơ tiếp nhận</t>
  </si>
  <si>
    <t>Trong hạn</t>
  </si>
  <si>
    <t>Trễ hạn</t>
  </si>
  <si>
    <t>Tỷ lệ % hồ sơ trễ hạn/hồ sơ trả kết quả</t>
  </si>
  <si>
    <t>THỐNG KÊ SỐ LƯỢNG HỒ SƠ GIẢI QUYẾT TRỄ HẠN</t>
  </si>
  <si>
    <t>Loại hồ sơ</t>
  </si>
  <si>
    <t>Tỉ lệ giải quyết hồ sơ trễ hẹn trung bình các năm</t>
  </si>
  <si>
    <t>Tỉ lệ trả hồ sơ theo từng loại TTHC (%)</t>
  </si>
  <si>
    <t>Trong đó:</t>
  </si>
  <si>
    <t>(Kèm theo Báo cáo số …….-BC/HU ngày ……./9/2022 của huyện ủy Sông Hinh)</t>
  </si>
  <si>
    <t>(Kèm theo Báo cáo số …….-BC/HU ngày ……./9/2022 của Huyện ủy Sông Hinh)</t>
  </si>
  <si>
    <t>(Kèm theo Báo cáo số …….-BC/HU ngày 19/7/2022 của Huyện Ủy Sông Hinh)</t>
  </si>
  <si>
    <t>TÔngr</t>
  </si>
  <si>
    <t>Tre</t>
  </si>
  <si>
    <t>Phụ lục số 04</t>
  </si>
  <si>
    <t>CÁC TỒN TẠI CẦN GIẢI QUYẾT GIAI ĐOẠN 2022-2025</t>
  </si>
  <si>
    <t>(Kèm theo báo cáo số …….-BC/HU, ngày ……/9/2022 của huyện ủy sông hinh)</t>
  </si>
  <si>
    <t>Nội dung</t>
  </si>
  <si>
    <t>Thời gian giải quyết</t>
  </si>
  <si>
    <t>KH thực hiện</t>
  </si>
  <si>
    <t>Cấp giấy CN QSD đất số thửa còn lại theo DA tổng thể</t>
  </si>
  <si>
    <t>2022-2023</t>
  </si>
  <si>
    <t>Có kế hoạch cụ thể để thực hiện</t>
  </si>
  <si>
    <t>Giao đất diện tích đất các tổ chức giao lại</t>
  </si>
  <si>
    <t>Giải quyết tình trạng sử dụng đất sai mục đích, vi phạm đất đai</t>
  </si>
  <si>
    <t>2022-2025</t>
  </si>
  <si>
    <t>Thu hồi giấy cấp sai (nhiều nhất là đất lâm nghiệp 163, cấp giấy theo dự án tổng thể vùng giáp ranh đất tổ chức, cấp giấy khi chưa nghiệm thu bản đồ…)</t>
  </si>
  <si>
    <t>Quản lý đất công, đất nông nghiệp sử dụng vào mục đích công ích; đất UBND cấp xã quản lý</t>
  </si>
  <si>
    <t>Xác định ranh giới sử dụng đất các công trình công cộng, đất tổ chức (các hồ thủy lợi, đất quân sự, đất thủy điện, đất QBL rừng phòng hộ …)</t>
  </si>
  <si>
    <t>2022-2024</t>
  </si>
  <si>
    <t>Đo đạc, giao đất nông nghiệp (diện tích đưa ra khỏi QH 3 loại rừng), đất quy hoạch lâm nghiệp.</t>
  </si>
  <si>
    <t>Kiện toàn nghiệp vụ quản lý tài nguyên môi trường cấp xã</t>
  </si>
  <si>
    <t>Giao đất, cấp giấy các công trình công cộng đã hoàn thành đưa vào sử dụng (đã rà soát 82 công trình)</t>
  </si>
  <si>
    <t>GPMB dự án công viên cây xanh EaLy và dự án cơ sở hạ tầng khu dân cư Kp7</t>
  </si>
  <si>
    <t>Phụ lục số 03</t>
  </si>
  <si>
    <t>Phụ lục số 01</t>
  </si>
  <si>
    <t>6T2022</t>
  </si>
  <si>
    <t>Thông kê theo các loại HS như PL 01</t>
  </si>
  <si>
    <t>6/2022</t>
  </si>
  <si>
    <t>06T2022</t>
  </si>
  <si>
    <t>Phụ lục số 05</t>
  </si>
  <si>
    <t>THỐNG KÊ DIỆN TÍCH CẦN CẤP THEO HIỆN TRẠNG</t>
  </si>
  <si>
    <t>Đơn vị nhành chính</t>
  </si>
  <si>
    <t>Diện tích Cần cấp Giấy (ha)</t>
  </si>
  <si>
    <t xml:space="preserve">Diện tích đã cấp giấy (ha) </t>
  </si>
  <si>
    <t>Diện tích còn lại chưa cấp giấy (ha)</t>
  </si>
  <si>
    <t>Tỷ lệ 
(%)</t>
  </si>
  <si>
    <t>TT. Hai Riêng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</si>
</sst>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
  </numFmts>
  <fonts count="46" x14ac:knownFonts="1">
    <font>
      <sz val="14"/>
      <color theme="1"/>
      <name val="Times New Roman"/>
      <family val="2"/>
    </font>
    <font>
      <sz val="11"/>
      <color theme="1"/>
      <name val="Calibri"/>
      <family val="2"/>
      <scheme val="minor"/>
    </font>
    <font>
      <sz val="14"/>
      <color theme="1"/>
      <name val="Times New Roman"/>
      <family val="2"/>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i/>
      <sz val="13"/>
      <color theme="1"/>
      <name val="Times New Roman"/>
      <family val="1"/>
    </font>
    <font>
      <sz val="13"/>
      <color theme="1"/>
      <name val="Times New Roman"/>
      <family val="2"/>
    </font>
    <font>
      <sz val="11"/>
      <color theme="1"/>
      <name val="Times New Roman"/>
      <family val="2"/>
    </font>
    <font>
      <b/>
      <sz val="11"/>
      <color theme="1"/>
      <name val="Times New Roman"/>
      <family val="2"/>
    </font>
    <font>
      <b/>
      <sz val="11"/>
      <color theme="1"/>
      <name val="Times New Roman"/>
      <family val="1"/>
    </font>
    <font>
      <sz val="11"/>
      <color rgb="FFFF0000"/>
      <name val="Times New Roman"/>
      <family val="2"/>
    </font>
    <font>
      <sz val="11"/>
      <color theme="4"/>
      <name val="Times New Roman"/>
      <family val="2"/>
    </font>
    <font>
      <sz val="11"/>
      <color theme="5"/>
      <name val="Times New Roman"/>
      <family val="2"/>
    </font>
    <font>
      <sz val="12"/>
      <color theme="1"/>
      <name val="Times New Roman"/>
      <family val="1"/>
    </font>
    <font>
      <sz val="11"/>
      <name val="Times New Roman"/>
      <family val="2"/>
    </font>
    <font>
      <b/>
      <sz val="11"/>
      <color rgb="FFFF0000"/>
      <name val="Times New Roman"/>
      <family val="2"/>
    </font>
    <font>
      <b/>
      <sz val="11"/>
      <name val="Times New Roman"/>
      <family val="2"/>
    </font>
    <font>
      <sz val="9"/>
      <color theme="1"/>
      <name val="Times New Roman"/>
      <family val="2"/>
    </font>
    <font>
      <b/>
      <sz val="9"/>
      <color theme="1"/>
      <name val="Times New Roman"/>
      <family val="2"/>
    </font>
    <font>
      <sz val="9"/>
      <color rgb="FFFF0000"/>
      <name val="Times New Roman"/>
      <family val="2"/>
    </font>
    <font>
      <sz val="9"/>
      <color theme="4"/>
      <name val="Times New Roman"/>
      <family val="2"/>
    </font>
    <font>
      <sz val="9"/>
      <color theme="5"/>
      <name val="Times New Roman"/>
      <family val="2"/>
    </font>
    <font>
      <b/>
      <sz val="9"/>
      <color rgb="FFFF0000"/>
      <name val="Times New Roman"/>
      <family val="2"/>
    </font>
    <font>
      <b/>
      <sz val="9"/>
      <color theme="4"/>
      <name val="Times New Roman"/>
      <family val="2"/>
    </font>
    <font>
      <b/>
      <sz val="9"/>
      <color theme="5"/>
      <name val="Times New Roman"/>
      <family val="2"/>
    </font>
    <font>
      <sz val="11"/>
      <color theme="1"/>
      <name val="Times New Roman"/>
      <family val="1"/>
    </font>
    <font>
      <b/>
      <sz val="11"/>
      <color rgb="FFFF0000"/>
      <name val="Times New Roman"/>
      <family val="1"/>
    </font>
    <font>
      <b/>
      <sz val="10"/>
      <color theme="1"/>
      <name val="Times New Roman"/>
      <family val="1"/>
    </font>
    <font>
      <b/>
      <sz val="10"/>
      <color rgb="FFFF0000"/>
      <name val="Times New Roman"/>
      <family val="1"/>
    </font>
    <font>
      <b/>
      <sz val="12"/>
      <color theme="1"/>
      <name val="Times New Roman"/>
      <family val="2"/>
    </font>
    <font>
      <sz val="8"/>
      <color rgb="FFFF0000"/>
      <name val="Times New Roman"/>
      <family val="2"/>
    </font>
    <font>
      <i/>
      <sz val="11"/>
      <color theme="1"/>
      <name val="Times New Roman"/>
      <family val="1"/>
    </font>
    <font>
      <b/>
      <sz val="14"/>
      <color theme="1"/>
      <name val="Times New Roman"/>
      <family val="1"/>
    </font>
    <font>
      <i/>
      <sz val="11"/>
      <color rgb="FFFF0000"/>
      <name val="Times New Roman"/>
      <family val="1"/>
    </font>
    <font>
      <i/>
      <sz val="11"/>
      <name val="Times New Roman"/>
      <family val="1"/>
    </font>
    <font>
      <sz val="12"/>
      <color theme="1"/>
      <name val="Times New Roman"/>
      <family val="2"/>
    </font>
    <font>
      <sz val="11"/>
      <color rgb="FFFF0000"/>
      <name val="Times New Roman"/>
      <family val="1"/>
    </font>
    <font>
      <sz val="12"/>
      <color rgb="FFFF0000"/>
      <name val="Times New Roman"/>
      <family val="1"/>
    </font>
    <font>
      <b/>
      <sz val="9"/>
      <color theme="1"/>
      <name val="Times New Roman"/>
      <family val="1"/>
    </font>
    <font>
      <sz val="9"/>
      <color theme="1"/>
      <name val="Times New Roman"/>
      <family val="1"/>
    </font>
    <font>
      <sz val="8"/>
      <color theme="1"/>
      <name val="Times New Roman"/>
      <family val="1"/>
    </font>
    <font>
      <i/>
      <sz val="14"/>
      <color theme="1"/>
      <name val="Times New Roman"/>
      <family val="1"/>
    </font>
    <font>
      <b/>
      <sz val="14"/>
      <color rgb="FF000000"/>
      <name val="Times New Roman"/>
      <family val="1"/>
    </font>
    <font>
      <sz val="14"/>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258">
    <xf numFmtId="0" fontId="0" fillId="0" borderId="0" xfId="0"/>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164" fontId="6" fillId="0" borderId="1" xfId="0" applyNumberFormat="1" applyFont="1" applyBorder="1" applyAlignment="1">
      <alignment horizontal="right" vertical="center"/>
    </xf>
    <xf numFmtId="165" fontId="5" fillId="0" borderId="1" xfId="1" applyNumberFormat="1" applyFont="1" applyBorder="1" applyAlignment="1">
      <alignment horizontal="right" vertical="center"/>
    </xf>
    <xf numFmtId="0" fontId="5" fillId="0" borderId="0" xfId="0" applyFont="1" applyAlignment="1">
      <alignment horizontal="center" vertical="center"/>
    </xf>
    <xf numFmtId="0" fontId="8" fillId="0" borderId="0" xfId="0" applyFont="1"/>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center"/>
    </xf>
    <xf numFmtId="0" fontId="5" fillId="0" borderId="0" xfId="0" applyFont="1"/>
    <xf numFmtId="0" fontId="7"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9" fillId="0" borderId="0" xfId="0" applyFont="1"/>
    <xf numFmtId="0" fontId="9" fillId="0" borderId="1" xfId="0" applyFont="1"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10" fillId="0" borderId="0" xfId="0" applyFont="1" applyAlignment="1">
      <alignment horizontal="center" vertical="center"/>
    </xf>
    <xf numFmtId="0" fontId="9" fillId="0" borderId="1" xfId="0" applyFont="1" applyFill="1" applyBorder="1" applyAlignment="1">
      <alignment horizontal="center"/>
    </xf>
    <xf numFmtId="0" fontId="9" fillId="0" borderId="0" xfId="0" applyFont="1" applyFill="1" applyAlignment="1">
      <alignment horizontal="center"/>
    </xf>
    <xf numFmtId="0" fontId="9" fillId="0" borderId="0" xfId="0" applyFont="1" applyAlignment="1">
      <alignment horizontal="center"/>
    </xf>
    <xf numFmtId="0" fontId="13" fillId="0" borderId="0" xfId="0" applyFont="1" applyAlignment="1">
      <alignment horizontal="center"/>
    </xf>
    <xf numFmtId="0" fontId="12" fillId="0" borderId="0" xfId="0" applyFont="1" applyAlignment="1">
      <alignment horizontal="center"/>
    </xf>
    <xf numFmtId="0" fontId="15" fillId="0" borderId="1" xfId="0" applyFont="1" applyFill="1" applyBorder="1" applyAlignment="1">
      <alignment horizontal="center" wrapText="1"/>
    </xf>
    <xf numFmtId="0" fontId="9" fillId="0" borderId="0" xfId="0" applyFont="1" applyAlignment="1">
      <alignment horizontal="center"/>
    </xf>
    <xf numFmtId="0" fontId="13" fillId="0" borderId="0" xfId="0" applyFont="1" applyAlignment="1">
      <alignment horizontal="center"/>
    </xf>
    <xf numFmtId="0" fontId="12" fillId="0" borderId="0" xfId="0" applyFont="1" applyAlignment="1">
      <alignment horizontal="center"/>
    </xf>
    <xf numFmtId="0" fontId="16" fillId="0" borderId="0" xfId="0" applyFont="1" applyAlignment="1"/>
    <xf numFmtId="3" fontId="16" fillId="0" borderId="1" xfId="0" applyNumberFormat="1" applyFont="1" applyFill="1" applyBorder="1" applyAlignment="1">
      <alignment horizontal="center"/>
    </xf>
    <xf numFmtId="3" fontId="16" fillId="0" borderId="1" xfId="0" applyNumberFormat="1" applyFont="1" applyBorder="1" applyAlignment="1">
      <alignment horizontal="center"/>
    </xf>
    <xf numFmtId="3" fontId="18" fillId="0" borderId="1" xfId="0" applyNumberFormat="1" applyFont="1" applyBorder="1" applyAlignment="1">
      <alignment horizontal="center"/>
    </xf>
    <xf numFmtId="0" fontId="16" fillId="0" borderId="0" xfId="0" applyFont="1"/>
    <xf numFmtId="0" fontId="18" fillId="0" borderId="0" xfId="0" applyFont="1" applyAlignment="1">
      <alignment horizontal="center"/>
    </xf>
    <xf numFmtId="0" fontId="12" fillId="0" borderId="0" xfId="0" applyFont="1" applyAlignment="1">
      <alignment horizontal="center"/>
    </xf>
    <xf numFmtId="0" fontId="19" fillId="0" borderId="0" xfId="0" applyFont="1"/>
    <xf numFmtId="0" fontId="20" fillId="0" borderId="0" xfId="0" applyFont="1"/>
    <xf numFmtId="0" fontId="19"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0" fillId="0" borderId="0" xfId="0" applyFont="1" applyAlignment="1">
      <alignment horizontal="center"/>
    </xf>
    <xf numFmtId="0" fontId="20" fillId="0" borderId="0" xfId="0" applyFont="1" applyAlignment="1">
      <alignment horizontal="center" vertical="center"/>
    </xf>
    <xf numFmtId="0" fontId="19" fillId="0" borderId="0" xfId="0" applyFont="1" applyFill="1" applyAlignment="1">
      <alignment horizontal="center"/>
    </xf>
    <xf numFmtId="3" fontId="20" fillId="0" borderId="1" xfId="0" applyNumberFormat="1" applyFont="1" applyBorder="1" applyAlignment="1">
      <alignment horizontal="center"/>
    </xf>
    <xf numFmtId="0" fontId="10" fillId="0" borderId="0" xfId="0" applyFont="1"/>
    <xf numFmtId="0" fontId="10" fillId="0" borderId="0" xfId="0" applyFont="1" applyAlignment="1">
      <alignment horizontal="center"/>
    </xf>
    <xf numFmtId="0" fontId="27" fillId="0" borderId="0" xfId="0" applyFont="1" applyAlignment="1">
      <alignment horizontal="center"/>
    </xf>
    <xf numFmtId="0" fontId="12" fillId="0" borderId="0" xfId="0" applyFont="1" applyAlignment="1">
      <alignment horizontal="center"/>
    </xf>
    <xf numFmtId="0" fontId="9" fillId="0" borderId="0" xfId="0" applyFont="1" applyAlignment="1">
      <alignment horizontal="center"/>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25" fillId="0" borderId="1" xfId="0" applyFont="1" applyBorder="1" applyAlignment="1">
      <alignment horizontal="center" vertical="center" textRotation="90" wrapText="1"/>
    </xf>
    <xf numFmtId="0" fontId="26" fillId="0" borderId="1" xfId="0" applyFont="1" applyBorder="1" applyAlignment="1">
      <alignment horizontal="center" vertical="center" textRotation="90" wrapText="1"/>
    </xf>
    <xf numFmtId="166" fontId="12" fillId="0" borderId="1" xfId="0" applyNumberFormat="1" applyFont="1" applyFill="1" applyBorder="1" applyAlignment="1">
      <alignment horizontal="center"/>
    </xf>
    <xf numFmtId="166" fontId="17" fillId="0" borderId="1" xfId="0" applyNumberFormat="1" applyFont="1" applyBorder="1" applyAlignment="1">
      <alignment horizontal="center"/>
    </xf>
    <xf numFmtId="3" fontId="9" fillId="0" borderId="1" xfId="0" applyNumberFormat="1" applyFont="1" applyFill="1" applyBorder="1" applyAlignment="1">
      <alignment horizontal="center"/>
    </xf>
    <xf numFmtId="3" fontId="9" fillId="0" borderId="1" xfId="0" applyNumberFormat="1" applyFont="1" applyBorder="1" applyAlignment="1">
      <alignment horizontal="center"/>
    </xf>
    <xf numFmtId="3" fontId="10" fillId="0" borderId="1" xfId="0" applyNumberFormat="1" applyFont="1" applyBorder="1" applyAlignment="1">
      <alignment horizontal="center"/>
    </xf>
    <xf numFmtId="166" fontId="28" fillId="0" borderId="1" xfId="0" applyNumberFormat="1" applyFont="1" applyFill="1" applyBorder="1" applyAlignment="1">
      <alignment horizontal="center"/>
    </xf>
    <xf numFmtId="0" fontId="9" fillId="0" borderId="0" xfId="0" applyFont="1" applyAlignment="1"/>
    <xf numFmtId="164" fontId="9" fillId="0" borderId="1" xfId="0" applyNumberFormat="1" applyFont="1" applyFill="1" applyBorder="1" applyAlignment="1">
      <alignment horizontal="center"/>
    </xf>
    <xf numFmtId="0" fontId="12" fillId="0" borderId="0" xfId="0" applyFont="1"/>
    <xf numFmtId="0" fontId="12" fillId="0" borderId="0" xfId="0" applyFont="1" applyAlignment="1"/>
    <xf numFmtId="0" fontId="17" fillId="0" borderId="0" xfId="0" applyFont="1" applyAlignment="1">
      <alignment horizontal="center"/>
    </xf>
    <xf numFmtId="3" fontId="27" fillId="0" borderId="1" xfId="0" applyNumberFormat="1" applyFont="1" applyFill="1" applyBorder="1" applyAlignment="1">
      <alignment horizontal="center"/>
    </xf>
    <xf numFmtId="3" fontId="11" fillId="0" borderId="1" xfId="0" applyNumberFormat="1" applyFont="1" applyBorder="1" applyAlignment="1">
      <alignment horizontal="center"/>
    </xf>
    <xf numFmtId="0" fontId="29" fillId="0" borderId="1" xfId="0" applyFont="1" applyBorder="1" applyAlignment="1">
      <alignment horizontal="center" vertical="center" textRotation="90" wrapText="1"/>
    </xf>
    <xf numFmtId="0" fontId="30" fillId="0" borderId="1" xfId="0" applyFont="1" applyBorder="1" applyAlignment="1">
      <alignment horizontal="center" vertical="center" textRotation="90" wrapText="1"/>
    </xf>
    <xf numFmtId="0" fontId="12"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0" fontId="13" fillId="0" borderId="0" xfId="0" applyFont="1" applyAlignment="1">
      <alignment horizontal="center"/>
    </xf>
    <xf numFmtId="166" fontId="10" fillId="0" borderId="1" xfId="0" applyNumberFormat="1" applyFont="1" applyBorder="1" applyAlignment="1">
      <alignment horizontal="center"/>
    </xf>
    <xf numFmtId="0" fontId="10" fillId="0" borderId="1" xfId="0" applyFont="1" applyBorder="1" applyAlignment="1">
      <alignment horizontal="center" vertical="center" wrapText="1"/>
    </xf>
    <xf numFmtId="0" fontId="9" fillId="0" borderId="1" xfId="0" applyFont="1" applyFill="1" applyBorder="1" applyAlignment="1">
      <alignment horizontal="center" wrapText="1"/>
    </xf>
    <xf numFmtId="0" fontId="9" fillId="0" borderId="3" xfId="0" applyFont="1" applyFill="1" applyBorder="1" applyAlignment="1">
      <alignment horizontal="center" wrapText="1"/>
    </xf>
    <xf numFmtId="0" fontId="13" fillId="0" borderId="0" xfId="0" applyFont="1" applyAlignment="1"/>
    <xf numFmtId="166" fontId="28" fillId="0" borderId="1" xfId="0" applyNumberFormat="1" applyFont="1" applyBorder="1" applyAlignment="1">
      <alignment horizontal="center"/>
    </xf>
    <xf numFmtId="164" fontId="11" fillId="0" borderId="1" xfId="0" applyNumberFormat="1" applyFont="1" applyBorder="1" applyAlignment="1">
      <alignment horizontal="center"/>
    </xf>
    <xf numFmtId="0" fontId="12" fillId="0" borderId="0" xfId="0" applyFont="1" applyAlignment="1">
      <alignment horizontal="center"/>
    </xf>
    <xf numFmtId="0" fontId="9" fillId="0" borderId="0" xfId="0" applyFont="1" applyAlignment="1">
      <alignment horizontal="center"/>
    </xf>
    <xf numFmtId="0" fontId="16" fillId="0" borderId="0" xfId="0" applyFont="1" applyAlignment="1">
      <alignment horizontal="center"/>
    </xf>
    <xf numFmtId="0" fontId="31" fillId="0" borderId="0" xfId="0" applyFont="1" applyAlignment="1">
      <alignment horizontal="center"/>
    </xf>
    <xf numFmtId="0" fontId="9" fillId="0" borderId="0" xfId="0" applyFont="1" applyAlignment="1">
      <alignment horizontal="center"/>
    </xf>
    <xf numFmtId="3" fontId="9" fillId="0" borderId="0" xfId="0" applyNumberFormat="1" applyFont="1" applyFill="1" applyAlignment="1">
      <alignment horizontal="center"/>
    </xf>
    <xf numFmtId="3" fontId="9" fillId="0" borderId="0" xfId="0" applyNumberFormat="1" applyFont="1" applyAlignment="1">
      <alignment horizontal="center"/>
    </xf>
    <xf numFmtId="0" fontId="27" fillId="0" borderId="0" xfId="0" applyFont="1"/>
    <xf numFmtId="0" fontId="27" fillId="0" borderId="0" xfId="0" applyFont="1" applyAlignment="1">
      <alignment horizontal="right"/>
    </xf>
    <xf numFmtId="0" fontId="11" fillId="0" borderId="0" xfId="0" applyFont="1" applyAlignment="1">
      <alignment horizontal="left"/>
    </xf>
    <xf numFmtId="0" fontId="11"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9"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10" xfId="0" applyFont="1" applyBorder="1" applyAlignment="1">
      <alignment horizontal="center" vertical="center"/>
    </xf>
    <xf numFmtId="0" fontId="27" fillId="0" borderId="11" xfId="0" applyFont="1" applyBorder="1" applyAlignment="1">
      <alignment horizontal="left" vertical="center" wrapText="1"/>
    </xf>
    <xf numFmtId="0" fontId="27" fillId="0" borderId="11" xfId="0" applyFont="1" applyBorder="1" applyAlignment="1">
      <alignment horizontal="center" vertical="center"/>
    </xf>
    <xf numFmtId="0" fontId="33" fillId="0" borderId="0" xfId="0" applyFont="1" applyAlignment="1">
      <alignment horizontal="right"/>
    </xf>
    <xf numFmtId="0" fontId="9" fillId="2" borderId="0" xfId="0" applyFont="1" applyFill="1"/>
    <xf numFmtId="0" fontId="10" fillId="2" borderId="0" xfId="0" applyFont="1" applyFill="1"/>
    <xf numFmtId="0" fontId="9" fillId="2" borderId="0" xfId="0" applyFont="1" applyFill="1" applyAlignment="1">
      <alignment horizontal="center"/>
    </xf>
    <xf numFmtId="0" fontId="12" fillId="2" borderId="0" xfId="0" applyFont="1" applyFill="1" applyAlignment="1">
      <alignment horizontal="center"/>
    </xf>
    <xf numFmtId="0" fontId="16" fillId="2" borderId="0" xfId="0" applyFont="1" applyFill="1" applyAlignment="1">
      <alignment horizontal="center"/>
    </xf>
    <xf numFmtId="0" fontId="20" fillId="2" borderId="1" xfId="0" applyFont="1" applyFill="1" applyBorder="1" applyAlignment="1">
      <alignment horizontal="center" vertical="center" textRotation="90" wrapText="1"/>
    </xf>
    <xf numFmtId="0" fontId="24" fillId="2" borderId="1" xfId="0" applyFont="1" applyFill="1" applyBorder="1" applyAlignment="1">
      <alignment horizontal="center" vertical="center" textRotation="90" wrapText="1"/>
    </xf>
    <xf numFmtId="0" fontId="25" fillId="2" borderId="1" xfId="0" applyFont="1" applyFill="1" applyBorder="1" applyAlignment="1">
      <alignment horizontal="center" vertical="center" textRotation="90" wrapText="1"/>
    </xf>
    <xf numFmtId="0" fontId="26" fillId="2" borderId="1" xfId="0" applyFont="1" applyFill="1" applyBorder="1" applyAlignment="1">
      <alignment horizontal="center" vertical="center" textRotation="90" wrapText="1"/>
    </xf>
    <xf numFmtId="0" fontId="35" fillId="0" borderId="0" xfId="0" applyFont="1" applyAlignment="1">
      <alignment horizontal="center"/>
    </xf>
    <xf numFmtId="0" fontId="10" fillId="0" borderId="0" xfId="0" applyFont="1" applyBorder="1" applyAlignment="1">
      <alignment horizontal="center" vertical="center" wrapText="1"/>
    </xf>
    <xf numFmtId="164" fontId="9" fillId="0" borderId="0" xfId="0" applyNumberFormat="1" applyFont="1" applyFill="1" applyBorder="1" applyAlignment="1">
      <alignment horizontal="center"/>
    </xf>
    <xf numFmtId="166" fontId="10" fillId="0" borderId="0" xfId="0" applyNumberFormat="1" applyFont="1" applyBorder="1" applyAlignment="1">
      <alignment horizontal="center"/>
    </xf>
    <xf numFmtId="0" fontId="12" fillId="3" borderId="0" xfId="0" applyFont="1" applyFill="1" applyAlignment="1">
      <alignment horizontal="center"/>
    </xf>
    <xf numFmtId="0" fontId="29" fillId="3" borderId="1" xfId="0" applyFont="1" applyFill="1" applyBorder="1" applyAlignment="1">
      <alignment horizontal="center" vertical="center" textRotation="90" wrapText="1"/>
    </xf>
    <xf numFmtId="3" fontId="9" fillId="3" borderId="1" xfId="0" applyNumberFormat="1" applyFont="1" applyFill="1" applyBorder="1" applyAlignment="1">
      <alignment horizontal="center"/>
    </xf>
    <xf numFmtId="3" fontId="10" fillId="3" borderId="1" xfId="0" applyNumberFormat="1" applyFont="1" applyFill="1" applyBorder="1" applyAlignment="1">
      <alignment horizontal="center"/>
    </xf>
    <xf numFmtId="0" fontId="14" fillId="3" borderId="0" xfId="0" applyFont="1" applyFill="1" applyAlignment="1">
      <alignment horizontal="center"/>
    </xf>
    <xf numFmtId="0" fontId="9" fillId="3" borderId="0" xfId="0" applyFont="1" applyFill="1" applyAlignment="1">
      <alignment horizontal="center"/>
    </xf>
    <xf numFmtId="0" fontId="27" fillId="3" borderId="0" xfId="0" applyFont="1" applyFill="1" applyAlignment="1">
      <alignment horizontal="center"/>
    </xf>
    <xf numFmtId="3" fontId="27" fillId="3" borderId="1" xfId="0" applyNumberFormat="1" applyFont="1" applyFill="1" applyBorder="1" applyAlignment="1">
      <alignment horizontal="center"/>
    </xf>
    <xf numFmtId="3" fontId="11" fillId="3" borderId="1" xfId="0" applyNumberFormat="1" applyFont="1" applyFill="1" applyBorder="1" applyAlignment="1">
      <alignment horizontal="center"/>
    </xf>
    <xf numFmtId="0" fontId="11" fillId="3" borderId="0" xfId="0" applyFont="1" applyFill="1" applyAlignment="1">
      <alignment horizontal="center"/>
    </xf>
    <xf numFmtId="0" fontId="9" fillId="3" borderId="0" xfId="0" applyFont="1" applyFill="1"/>
    <xf numFmtId="0" fontId="29" fillId="0" borderId="1" xfId="0" applyFont="1" applyBorder="1" applyAlignment="1">
      <alignment horizontal="center" vertical="center" textRotation="90" wrapText="1"/>
    </xf>
    <xf numFmtId="0" fontId="29" fillId="3" borderId="1" xfId="0" applyFont="1" applyFill="1" applyBorder="1" applyAlignment="1">
      <alignment horizontal="center" vertical="center" textRotation="90" wrapText="1"/>
    </xf>
    <xf numFmtId="0" fontId="9" fillId="0" borderId="0" xfId="0" applyFont="1" applyFill="1"/>
    <xf numFmtId="3" fontId="11" fillId="0" borderId="1" xfId="0" applyNumberFormat="1" applyFont="1" applyFill="1" applyBorder="1" applyAlignment="1">
      <alignment horizontal="center"/>
    </xf>
    <xf numFmtId="3" fontId="37" fillId="0" borderId="1" xfId="0" applyNumberFormat="1" applyFont="1" applyBorder="1" applyAlignment="1">
      <alignment horizontal="center"/>
    </xf>
    <xf numFmtId="0" fontId="37" fillId="3" borderId="1" xfId="0" applyFont="1" applyFill="1" applyBorder="1" applyAlignment="1">
      <alignment horizontal="center"/>
    </xf>
    <xf numFmtId="0" fontId="38" fillId="0" borderId="0" xfId="0" applyFont="1" applyFill="1"/>
    <xf numFmtId="166" fontId="39" fillId="0" borderId="1" xfId="0" applyNumberFormat="1" applyFont="1" applyBorder="1" applyAlignment="1">
      <alignment horizontal="center"/>
    </xf>
    <xf numFmtId="3" fontId="28" fillId="0" borderId="1" xfId="0" applyNumberFormat="1" applyFont="1" applyFill="1" applyBorder="1" applyAlignment="1">
      <alignment horizontal="center"/>
    </xf>
    <xf numFmtId="0" fontId="10" fillId="0" borderId="1" xfId="0" applyFont="1" applyFill="1" applyBorder="1" applyAlignment="1">
      <alignment horizontal="center" vertical="center" wrapText="1"/>
    </xf>
    <xf numFmtId="3" fontId="37"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166" fontId="10" fillId="0" borderId="1" xfId="0" applyNumberFormat="1" applyFont="1" applyFill="1" applyBorder="1" applyAlignment="1">
      <alignment horizontal="center"/>
    </xf>
    <xf numFmtId="0" fontId="41" fillId="0" borderId="0" xfId="0" applyFont="1" applyFill="1" applyAlignment="1">
      <alignment horizontal="center"/>
    </xf>
    <xf numFmtId="0" fontId="19" fillId="0" borderId="1" xfId="0" applyFont="1" applyBorder="1" applyAlignment="1">
      <alignment horizontal="center"/>
    </xf>
    <xf numFmtId="0" fontId="20" fillId="0" borderId="13" xfId="0" applyFont="1" applyBorder="1" applyAlignment="1">
      <alignment horizontal="center"/>
    </xf>
    <xf numFmtId="164" fontId="19" fillId="0" borderId="13" xfId="0" applyNumberFormat="1" applyFont="1" applyBorder="1" applyAlignment="1">
      <alignment horizontal="center"/>
    </xf>
    <xf numFmtId="0" fontId="21" fillId="0" borderId="13" xfId="0" applyFont="1" applyBorder="1" applyAlignment="1">
      <alignment horizontal="center"/>
    </xf>
    <xf numFmtId="164" fontId="32" fillId="0" borderId="13" xfId="0" applyNumberFormat="1" applyFont="1" applyBorder="1" applyAlignment="1">
      <alignment horizontal="center"/>
    </xf>
    <xf numFmtId="164" fontId="32" fillId="0" borderId="14" xfId="0" applyNumberFormat="1" applyFont="1" applyBorder="1" applyAlignment="1">
      <alignment horizontal="center"/>
    </xf>
    <xf numFmtId="0" fontId="20" fillId="0" borderId="16" xfId="0" applyFont="1" applyBorder="1" applyAlignment="1">
      <alignment horizontal="center"/>
    </xf>
    <xf numFmtId="0" fontId="19" fillId="0" borderId="16" xfId="0" applyFont="1" applyBorder="1" applyAlignment="1">
      <alignment horizontal="center"/>
    </xf>
    <xf numFmtId="0" fontId="21" fillId="0" borderId="16" xfId="0" applyFont="1" applyBorder="1" applyAlignment="1">
      <alignment horizontal="center"/>
    </xf>
    <xf numFmtId="164" fontId="21" fillId="0" borderId="16" xfId="0" applyNumberFormat="1" applyFont="1" applyBorder="1" applyAlignment="1">
      <alignment horizontal="center"/>
    </xf>
    <xf numFmtId="2" fontId="22" fillId="0" borderId="16" xfId="0" applyNumberFormat="1" applyFont="1" applyBorder="1" applyAlignment="1">
      <alignment horizontal="center"/>
    </xf>
    <xf numFmtId="2" fontId="23" fillId="0" borderId="17" xfId="0" applyNumberFormat="1" applyFont="1" applyBorder="1" applyAlignment="1">
      <alignment horizontal="center"/>
    </xf>
    <xf numFmtId="164" fontId="20" fillId="0" borderId="16" xfId="0" applyNumberFormat="1" applyFont="1" applyBorder="1" applyAlignment="1">
      <alignment horizontal="center"/>
    </xf>
    <xf numFmtId="164" fontId="19" fillId="0" borderId="16" xfId="0" applyNumberFormat="1" applyFont="1" applyBorder="1" applyAlignment="1">
      <alignment horizontal="center"/>
    </xf>
    <xf numFmtId="0" fontId="22" fillId="0" borderId="16" xfId="0" applyFont="1" applyBorder="1" applyAlignment="1">
      <alignment horizontal="center"/>
    </xf>
    <xf numFmtId="0" fontId="23" fillId="0" borderId="17" xfId="0" applyFont="1" applyBorder="1" applyAlignment="1">
      <alignment horizontal="center"/>
    </xf>
    <xf numFmtId="0" fontId="20" fillId="0" borderId="19" xfId="0" applyFont="1" applyBorder="1" applyAlignment="1">
      <alignment horizontal="center"/>
    </xf>
    <xf numFmtId="2" fontId="19" fillId="0" borderId="19" xfId="0" applyNumberFormat="1" applyFont="1" applyBorder="1" applyAlignment="1">
      <alignment horizontal="center"/>
    </xf>
    <xf numFmtId="3" fontId="41" fillId="0" borderId="1" xfId="0" applyNumberFormat="1" applyFont="1" applyBorder="1" applyAlignment="1">
      <alignment horizontal="center"/>
    </xf>
    <xf numFmtId="0" fontId="19" fillId="0" borderId="1" xfId="0" applyFont="1" applyFill="1" applyBorder="1" applyAlignment="1">
      <alignment horizontal="center"/>
    </xf>
    <xf numFmtId="3" fontId="20" fillId="0" borderId="1" xfId="0" applyNumberFormat="1" applyFont="1" applyFill="1" applyBorder="1"/>
    <xf numFmtId="3" fontId="19" fillId="0" borderId="1" xfId="0" applyNumberFormat="1" applyFont="1" applyFill="1" applyBorder="1" applyAlignment="1">
      <alignment horizontal="center"/>
    </xf>
    <xf numFmtId="3" fontId="21" fillId="0" borderId="1" xfId="0" applyNumberFormat="1" applyFont="1" applyFill="1" applyBorder="1" applyAlignment="1">
      <alignment horizontal="center"/>
    </xf>
    <xf numFmtId="3" fontId="22" fillId="0" borderId="1" xfId="0" applyNumberFormat="1" applyFont="1" applyFill="1" applyBorder="1" applyAlignment="1">
      <alignment horizontal="center"/>
    </xf>
    <xf numFmtId="3" fontId="23" fillId="0" borderId="1" xfId="0" applyNumberFormat="1" applyFont="1" applyFill="1" applyBorder="1" applyAlignment="1">
      <alignment horizontal="center"/>
    </xf>
    <xf numFmtId="3" fontId="20" fillId="0" borderId="1" xfId="0" applyNumberFormat="1" applyFont="1" applyFill="1" applyBorder="1" applyAlignment="1">
      <alignment horizontal="center"/>
    </xf>
    <xf numFmtId="3" fontId="19" fillId="0" borderId="1" xfId="0" applyNumberFormat="1" applyFont="1" applyBorder="1" applyAlignment="1">
      <alignment horizontal="center"/>
    </xf>
    <xf numFmtId="3" fontId="21" fillId="0" borderId="1" xfId="0" applyNumberFormat="1" applyFont="1" applyBorder="1" applyAlignment="1">
      <alignment horizontal="center"/>
    </xf>
    <xf numFmtId="3" fontId="22" fillId="0" borderId="1" xfId="0" applyNumberFormat="1" applyFont="1" applyBorder="1" applyAlignment="1">
      <alignment horizontal="center"/>
    </xf>
    <xf numFmtId="3" fontId="23" fillId="0" borderId="1" xfId="0" applyNumberFormat="1" applyFont="1" applyBorder="1" applyAlignment="1">
      <alignment horizontal="center"/>
    </xf>
    <xf numFmtId="0" fontId="41" fillId="0" borderId="1" xfId="0" applyFont="1" applyFill="1" applyBorder="1" applyAlignment="1">
      <alignment horizontal="center"/>
    </xf>
    <xf numFmtId="49" fontId="42" fillId="0" borderId="1" xfId="0" applyNumberFormat="1" applyFont="1" applyFill="1" applyBorder="1" applyAlignment="1">
      <alignment horizontal="center"/>
    </xf>
    <xf numFmtId="3" fontId="40" fillId="0" borderId="1" xfId="0" applyNumberFormat="1" applyFont="1" applyFill="1" applyBorder="1" applyAlignment="1">
      <alignment horizontal="center"/>
    </xf>
    <xf numFmtId="3" fontId="41" fillId="0" borderId="1" xfId="0" applyNumberFormat="1"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right" vertical="center"/>
    </xf>
    <xf numFmtId="0" fontId="6" fillId="0" borderId="4" xfId="0" applyFont="1" applyBorder="1" applyAlignment="1">
      <alignment horizontal="right" vertical="center"/>
    </xf>
    <xf numFmtId="0" fontId="4" fillId="0" borderId="0" xfId="0" applyFont="1" applyAlignment="1">
      <alignment horizontal="left" vertical="center"/>
    </xf>
    <xf numFmtId="0" fontId="33" fillId="0" borderId="0" xfId="0" applyFont="1" applyAlignment="1">
      <alignment horizontal="center"/>
    </xf>
    <xf numFmtId="49" fontId="23" fillId="0" borderId="18" xfId="0" applyNumberFormat="1" applyFont="1" applyBorder="1" applyAlignment="1">
      <alignment horizontal="right"/>
    </xf>
    <xf numFmtId="49" fontId="23" fillId="0" borderId="19" xfId="0" applyNumberFormat="1" applyFont="1" applyBorder="1" applyAlignment="1">
      <alignment horizontal="right"/>
    </xf>
    <xf numFmtId="0" fontId="35" fillId="0" borderId="0" xfId="0" applyFont="1" applyAlignment="1">
      <alignment horizontal="right"/>
    </xf>
    <xf numFmtId="0" fontId="23" fillId="0" borderId="15" xfId="0" applyFont="1" applyBorder="1" applyAlignment="1">
      <alignment horizontal="right"/>
    </xf>
    <xf numFmtId="0" fontId="23" fillId="0" borderId="16" xfId="0" applyFont="1" applyBorder="1" applyAlignment="1">
      <alignment horizontal="right"/>
    </xf>
    <xf numFmtId="0" fontId="19" fillId="0" borderId="15" xfId="0" applyFont="1" applyBorder="1" applyAlignment="1">
      <alignment horizontal="right"/>
    </xf>
    <xf numFmtId="0" fontId="19" fillId="0" borderId="16" xfId="0" applyFont="1" applyBorder="1" applyAlignment="1">
      <alignment horizontal="right"/>
    </xf>
    <xf numFmtId="0" fontId="21" fillId="0" borderId="15" xfId="0" applyFont="1" applyBorder="1" applyAlignment="1">
      <alignment horizontal="right"/>
    </xf>
    <xf numFmtId="0" fontId="21" fillId="0" borderId="16" xfId="0" applyFont="1" applyBorder="1" applyAlignment="1">
      <alignment horizontal="right"/>
    </xf>
    <xf numFmtId="0" fontId="19" fillId="0" borderId="12" xfId="0" applyFont="1" applyBorder="1" applyAlignment="1">
      <alignment horizontal="right"/>
    </xf>
    <xf numFmtId="0" fontId="19" fillId="0" borderId="13" xfId="0" applyFont="1" applyBorder="1" applyAlignment="1">
      <alignment horizontal="right"/>
    </xf>
    <xf numFmtId="0" fontId="20" fillId="0" borderId="1" xfId="0" applyFont="1" applyBorder="1" applyAlignment="1">
      <alignment horizontal="center"/>
    </xf>
    <xf numFmtId="0" fontId="20" fillId="0" borderId="1" xfId="0" applyFont="1" applyBorder="1" applyAlignment="1">
      <alignment horizontal="center" vertical="center"/>
    </xf>
    <xf numFmtId="0" fontId="31" fillId="0" borderId="0" xfId="0" applyFont="1" applyAlignment="1">
      <alignment horizontal="center"/>
    </xf>
    <xf numFmtId="0" fontId="2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center" vertical="center"/>
    </xf>
    <xf numFmtId="0" fontId="35" fillId="0" borderId="0" xfId="0" applyFont="1" applyAlignment="1">
      <alignment horizontal="center"/>
    </xf>
    <xf numFmtId="0" fontId="9" fillId="0" borderId="0" xfId="0" applyFont="1" applyAlignment="1">
      <alignment horizontal="center"/>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0" fillId="0" borderId="1" xfId="0" applyFont="1" applyBorder="1" applyAlignment="1">
      <alignment horizontal="center"/>
    </xf>
    <xf numFmtId="0" fontId="36" fillId="0" borderId="0" xfId="0" applyFont="1" applyAlignment="1">
      <alignment horizontal="center"/>
    </xf>
    <xf numFmtId="0" fontId="4" fillId="0" borderId="0" xfId="0" applyFont="1" applyAlignment="1">
      <alignment horizontal="center"/>
    </xf>
    <xf numFmtId="0" fontId="15" fillId="0" borderId="0" xfId="0" applyFont="1" applyAlignment="1">
      <alignment horizontal="center"/>
    </xf>
    <xf numFmtId="0" fontId="29" fillId="0" borderId="5" xfId="0" applyFont="1" applyBorder="1" applyAlignment="1">
      <alignment horizontal="center" vertical="center" wrapText="1"/>
    </xf>
    <xf numFmtId="0" fontId="29" fillId="0" borderId="6" xfId="0" applyFont="1" applyBorder="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9" fillId="0" borderId="3" xfId="0" applyFont="1" applyBorder="1" applyAlignment="1">
      <alignment horizontal="center" vertical="center"/>
    </xf>
    <xf numFmtId="0" fontId="29" fillId="0" borderId="1" xfId="0" applyFont="1" applyBorder="1" applyAlignment="1">
      <alignment horizontal="center" vertical="center" textRotation="90" wrapText="1"/>
    </xf>
    <xf numFmtId="0" fontId="29" fillId="0" borderId="1" xfId="0" applyFont="1" applyBorder="1" applyAlignment="1">
      <alignment horizontal="center" vertical="center" textRotation="90"/>
    </xf>
    <xf numFmtId="0" fontId="29" fillId="3" borderId="1" xfId="0" applyFont="1" applyFill="1" applyBorder="1" applyAlignment="1">
      <alignment horizontal="center" vertical="center" textRotation="90" wrapText="1"/>
    </xf>
    <xf numFmtId="0" fontId="29" fillId="3" borderId="1" xfId="0" applyFont="1" applyFill="1" applyBorder="1" applyAlignment="1">
      <alignment horizontal="center" vertical="center" textRotation="90"/>
    </xf>
    <xf numFmtId="49" fontId="29" fillId="0" borderId="2"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0" fontId="11" fillId="0" borderId="0" xfId="0" applyFont="1" applyAlignment="1">
      <alignment horizontal="left"/>
    </xf>
    <xf numFmtId="0" fontId="34" fillId="0" borderId="0" xfId="0" applyFont="1" applyAlignment="1">
      <alignment horizontal="center"/>
    </xf>
    <xf numFmtId="0" fontId="3" fillId="0" borderId="0" xfId="0" applyFont="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0" xfId="0" applyAlignment="1">
      <alignment horizontal="center"/>
    </xf>
    <xf numFmtId="0" fontId="3" fillId="0" borderId="0" xfId="0" applyFont="1" applyAlignment="1">
      <alignment horizontal="right"/>
    </xf>
    <xf numFmtId="0" fontId="34" fillId="0" borderId="0" xfId="0" applyFont="1" applyAlignment="1">
      <alignment horizontal="center" wrapText="1"/>
    </xf>
    <xf numFmtId="0" fontId="34" fillId="0" borderId="0" xfId="0" applyFont="1"/>
    <xf numFmtId="0" fontId="43" fillId="0" borderId="0"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44" fillId="0" borderId="1"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vertical="center"/>
    </xf>
    <xf numFmtId="43" fontId="0" fillId="0" borderId="1" xfId="1" applyFont="1" applyBorder="1" applyAlignment="1">
      <alignment horizontal="center" vertical="center"/>
    </xf>
    <xf numFmtId="43" fontId="0" fillId="0" borderId="1" xfId="1" applyFont="1" applyBorder="1"/>
    <xf numFmtId="43" fontId="45" fillId="0" borderId="1" xfId="1" applyFont="1" applyBorder="1" applyAlignment="1">
      <alignment horizontal="right" vertical="center"/>
    </xf>
    <xf numFmtId="2" fontId="0" fillId="0" borderId="1" xfId="0" applyNumberFormat="1" applyBorder="1"/>
    <xf numFmtId="0" fontId="0" fillId="0" borderId="1" xfId="0" applyBorder="1"/>
    <xf numFmtId="0" fontId="44" fillId="0" borderId="1" xfId="0" applyFont="1" applyBorder="1" applyAlignment="1">
      <alignment horizontal="center" vertical="center"/>
    </xf>
    <xf numFmtId="43" fontId="34" fillId="0" borderId="1" xfId="1" applyFont="1" applyBorder="1" applyAlignment="1">
      <alignment horizontal="center"/>
    </xf>
    <xf numFmtId="43" fontId="34" fillId="0" borderId="1" xfId="1" applyFont="1" applyBorder="1"/>
    <xf numFmtId="43" fontId="44" fillId="0" borderId="1" xfId="1" applyFont="1" applyBorder="1" applyAlignment="1">
      <alignment horizontal="right" vertical="center"/>
    </xf>
    <xf numFmtId="2" fontId="34" fillId="0" borderId="1" xfId="0" applyNumberFormat="1" applyFont="1" applyBorder="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2"/>
  <sheetViews>
    <sheetView workbookViewId="0">
      <selection activeCell="G16" sqref="G16"/>
    </sheetView>
  </sheetViews>
  <sheetFormatPr defaultRowHeight="18.75" x14ac:dyDescent="0.3"/>
  <cols>
    <col min="1" max="1" width="5.44140625" style="1" bestFit="1" customWidth="1"/>
    <col min="2" max="2" width="19.33203125" style="2" customWidth="1"/>
    <col min="3" max="3" width="8.5546875" style="1" customWidth="1"/>
    <col min="4" max="4" width="9.109375" style="1" customWidth="1"/>
    <col min="5" max="5" width="9.21875" style="1" customWidth="1"/>
    <col min="6" max="6" width="11.33203125" style="1" customWidth="1"/>
    <col min="7" max="16384" width="8.88671875" style="1"/>
  </cols>
  <sheetData>
    <row r="1" spans="1:7" x14ac:dyDescent="0.3">
      <c r="A1" s="186" t="s">
        <v>21</v>
      </c>
      <c r="B1" s="186"/>
      <c r="C1" s="186"/>
      <c r="F1" s="184" t="s">
        <v>13</v>
      </c>
      <c r="G1" s="184"/>
    </row>
    <row r="2" spans="1:7" ht="28.5" customHeight="1" x14ac:dyDescent="0.3">
      <c r="A2" s="4"/>
      <c r="B2" s="4"/>
      <c r="C2" s="4"/>
      <c r="F2" s="3"/>
      <c r="G2" s="3"/>
    </row>
    <row r="3" spans="1:7" s="5" customFormat="1" ht="16.5" x14ac:dyDescent="0.3">
      <c r="A3" s="182" t="s">
        <v>14</v>
      </c>
      <c r="B3" s="182"/>
      <c r="C3" s="182"/>
      <c r="D3" s="182"/>
      <c r="E3" s="182"/>
      <c r="F3" s="182"/>
    </row>
    <row r="4" spans="1:7" s="5" customFormat="1" ht="16.5" x14ac:dyDescent="0.3">
      <c r="A4" s="183" t="s">
        <v>23</v>
      </c>
      <c r="B4" s="183"/>
      <c r="C4" s="183"/>
      <c r="D4" s="183"/>
      <c r="E4" s="183"/>
      <c r="F4" s="183"/>
    </row>
    <row r="5" spans="1:7" s="5" customFormat="1" ht="16.5" x14ac:dyDescent="0.3">
      <c r="B5" s="6"/>
      <c r="F5" s="185" t="s">
        <v>20</v>
      </c>
      <c r="G5" s="185"/>
    </row>
    <row r="6" spans="1:7" s="8" customFormat="1" ht="33" x14ac:dyDescent="0.3">
      <c r="A6" s="7" t="s">
        <v>15</v>
      </c>
      <c r="B6" s="7" t="s">
        <v>0</v>
      </c>
      <c r="C6" s="7" t="s">
        <v>17</v>
      </c>
      <c r="D6" s="7" t="s">
        <v>16</v>
      </c>
      <c r="E6" s="7" t="s">
        <v>22</v>
      </c>
      <c r="F6" s="7" t="s">
        <v>18</v>
      </c>
      <c r="G6" s="7" t="s">
        <v>19</v>
      </c>
    </row>
    <row r="7" spans="1:7" s="5" customFormat="1" ht="16.5" x14ac:dyDescent="0.3">
      <c r="A7" s="9">
        <v>1</v>
      </c>
      <c r="B7" s="10" t="s">
        <v>1</v>
      </c>
      <c r="C7" s="11">
        <v>250</v>
      </c>
      <c r="D7" s="11">
        <v>452</v>
      </c>
      <c r="E7" s="12"/>
      <c r="F7" s="11"/>
      <c r="G7" s="9"/>
    </row>
    <row r="8" spans="1:7" s="5" customFormat="1" ht="16.5" x14ac:dyDescent="0.3">
      <c r="A8" s="9">
        <v>2</v>
      </c>
      <c r="B8" s="10" t="s">
        <v>2</v>
      </c>
      <c r="C8" s="11">
        <v>250</v>
      </c>
      <c r="D8" s="11">
        <v>10</v>
      </c>
      <c r="E8" s="12"/>
      <c r="F8" s="11"/>
      <c r="G8" s="9"/>
    </row>
    <row r="9" spans="1:7" s="5" customFormat="1" ht="16.5" x14ac:dyDescent="0.3">
      <c r="A9" s="9">
        <v>3</v>
      </c>
      <c r="B9" s="10" t="s">
        <v>3</v>
      </c>
      <c r="C9" s="11">
        <v>220</v>
      </c>
      <c r="D9" s="11">
        <v>45</v>
      </c>
      <c r="E9" s="12"/>
      <c r="F9" s="11"/>
      <c r="G9" s="9"/>
    </row>
    <row r="10" spans="1:7" s="5" customFormat="1" ht="16.5" x14ac:dyDescent="0.3">
      <c r="A10" s="9">
        <v>4</v>
      </c>
      <c r="B10" s="10" t="s">
        <v>4</v>
      </c>
      <c r="C10" s="11">
        <v>800</v>
      </c>
      <c r="D10" s="11">
        <v>44</v>
      </c>
      <c r="E10" s="12"/>
      <c r="F10" s="11"/>
      <c r="G10" s="9"/>
    </row>
    <row r="11" spans="1:7" s="5" customFormat="1" ht="16.5" x14ac:dyDescent="0.3">
      <c r="A11" s="9">
        <v>5</v>
      </c>
      <c r="B11" s="10" t="s">
        <v>5</v>
      </c>
      <c r="C11" s="11">
        <v>180</v>
      </c>
      <c r="D11" s="11">
        <v>110</v>
      </c>
      <c r="E11" s="12"/>
      <c r="F11" s="11"/>
      <c r="G11" s="9"/>
    </row>
    <row r="12" spans="1:7" s="5" customFormat="1" ht="16.5" x14ac:dyDescent="0.3">
      <c r="A12" s="9">
        <v>6</v>
      </c>
      <c r="B12" s="10" t="s">
        <v>6</v>
      </c>
      <c r="C12" s="11">
        <v>130</v>
      </c>
      <c r="D12" s="11">
        <v>59</v>
      </c>
      <c r="E12" s="12"/>
      <c r="F12" s="11"/>
      <c r="G12" s="9"/>
    </row>
    <row r="13" spans="1:7" s="5" customFormat="1" ht="16.5" x14ac:dyDescent="0.3">
      <c r="A13" s="9">
        <v>7</v>
      </c>
      <c r="B13" s="10" t="s">
        <v>7</v>
      </c>
      <c r="C13" s="11">
        <v>300</v>
      </c>
      <c r="D13" s="11">
        <v>193</v>
      </c>
      <c r="E13" s="12"/>
      <c r="F13" s="11"/>
      <c r="G13" s="9"/>
    </row>
    <row r="14" spans="1:7" s="5" customFormat="1" ht="16.5" x14ac:dyDescent="0.3">
      <c r="A14" s="9">
        <v>8</v>
      </c>
      <c r="B14" s="10" t="s">
        <v>8</v>
      </c>
      <c r="C14" s="11">
        <v>350</v>
      </c>
      <c r="D14" s="11">
        <v>194</v>
      </c>
      <c r="E14" s="12"/>
      <c r="F14" s="11"/>
      <c r="G14" s="9"/>
    </row>
    <row r="15" spans="1:7" s="5" customFormat="1" ht="16.5" x14ac:dyDescent="0.3">
      <c r="A15" s="9">
        <v>9</v>
      </c>
      <c r="B15" s="10" t="s">
        <v>9</v>
      </c>
      <c r="C15" s="11">
        <v>250</v>
      </c>
      <c r="D15" s="11">
        <v>91</v>
      </c>
      <c r="E15" s="12"/>
      <c r="F15" s="11"/>
      <c r="G15" s="9"/>
    </row>
    <row r="16" spans="1:7" s="5" customFormat="1" ht="16.5" x14ac:dyDescent="0.3">
      <c r="A16" s="9">
        <v>10</v>
      </c>
      <c r="B16" s="10" t="s">
        <v>10</v>
      </c>
      <c r="C16" s="11">
        <v>5</v>
      </c>
      <c r="D16" s="11">
        <v>18</v>
      </c>
      <c r="E16" s="12"/>
      <c r="F16" s="11"/>
      <c r="G16" s="9"/>
    </row>
    <row r="17" spans="1:7" s="5" customFormat="1" ht="16.5" x14ac:dyDescent="0.3">
      <c r="A17" s="9">
        <v>11</v>
      </c>
      <c r="B17" s="10" t="s">
        <v>11</v>
      </c>
      <c r="C17" s="11">
        <v>150</v>
      </c>
      <c r="D17" s="11">
        <v>168</v>
      </c>
      <c r="E17" s="12"/>
      <c r="F17" s="11"/>
      <c r="G17" s="9"/>
    </row>
    <row r="18" spans="1:7" s="14" customFormat="1" ht="16.5" x14ac:dyDescent="0.3">
      <c r="A18" s="180" t="s">
        <v>12</v>
      </c>
      <c r="B18" s="181"/>
      <c r="C18" s="13">
        <f>SUM(C7:C17)</f>
        <v>2885</v>
      </c>
      <c r="D18" s="13">
        <f t="shared" ref="D18:G18" si="0">SUM(D7:D17)</f>
        <v>1384</v>
      </c>
      <c r="E18" s="13"/>
      <c r="F18" s="13">
        <f t="shared" si="0"/>
        <v>0</v>
      </c>
      <c r="G18" s="13">
        <f t="shared" si="0"/>
        <v>0</v>
      </c>
    </row>
    <row r="19" spans="1:7" s="5" customFormat="1" ht="16.5" x14ac:dyDescent="0.3">
      <c r="B19" s="6"/>
    </row>
    <row r="20" spans="1:7" s="5" customFormat="1" ht="16.5" x14ac:dyDescent="0.3">
      <c r="B20" s="6"/>
    </row>
    <row r="21" spans="1:7" s="5" customFormat="1" ht="16.5" x14ac:dyDescent="0.3">
      <c r="B21" s="6"/>
    </row>
    <row r="22" spans="1:7" s="5" customFormat="1" ht="16.5" x14ac:dyDescent="0.3">
      <c r="B22" s="6"/>
    </row>
  </sheetData>
  <mergeCells count="6">
    <mergeCell ref="A18:B18"/>
    <mergeCell ref="A3:F3"/>
    <mergeCell ref="A4:F4"/>
    <mergeCell ref="F1:G1"/>
    <mergeCell ref="F5:G5"/>
    <mergeCell ref="A1:C1"/>
  </mergeCells>
  <pageMargins left="0.7" right="0.45" top="0.5" bottom="0.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7" workbookViewId="0">
      <selection activeCell="H17" sqref="H17"/>
    </sheetView>
  </sheetViews>
  <sheetFormatPr defaultRowHeight="15" x14ac:dyDescent="0.25"/>
  <cols>
    <col min="1" max="1" width="2.6640625" style="96" customWidth="1"/>
    <col min="2" max="2" width="42" style="96" customWidth="1"/>
    <col min="3" max="3" width="8" style="96" customWidth="1"/>
    <col min="4" max="4" width="16.21875" style="96" customWidth="1"/>
    <col min="5" max="16384" width="8.88671875" style="96"/>
  </cols>
  <sheetData>
    <row r="1" spans="1:4" x14ac:dyDescent="0.25">
      <c r="A1" s="231"/>
      <c r="B1" s="231"/>
      <c r="D1" s="107" t="s">
        <v>76</v>
      </c>
    </row>
    <row r="2" spans="1:4" ht="10.5" customHeight="1" x14ac:dyDescent="0.25">
      <c r="A2" s="98"/>
      <c r="B2" s="98"/>
      <c r="D2" s="97"/>
    </row>
    <row r="3" spans="1:4" ht="24.75" customHeight="1" x14ac:dyDescent="0.3">
      <c r="A3" s="232" t="s">
        <v>77</v>
      </c>
      <c r="B3" s="232"/>
      <c r="C3" s="232"/>
      <c r="D3" s="232"/>
    </row>
    <row r="4" spans="1:4" ht="15.75" x14ac:dyDescent="0.25">
      <c r="A4" s="233" t="s">
        <v>78</v>
      </c>
      <c r="B4" s="233"/>
      <c r="C4" s="233"/>
      <c r="D4" s="233"/>
    </row>
    <row r="6" spans="1:4" s="56" customFormat="1" ht="28.5" x14ac:dyDescent="0.25">
      <c r="A6" s="99" t="s">
        <v>15</v>
      </c>
      <c r="B6" s="99" t="s">
        <v>79</v>
      </c>
      <c r="C6" s="99" t="s">
        <v>80</v>
      </c>
      <c r="D6" s="99" t="s">
        <v>81</v>
      </c>
    </row>
    <row r="7" spans="1:4" s="56" customFormat="1" ht="30" x14ac:dyDescent="0.25">
      <c r="A7" s="100">
        <v>1</v>
      </c>
      <c r="B7" s="101" t="s">
        <v>82</v>
      </c>
      <c r="C7" s="100" t="s">
        <v>83</v>
      </c>
      <c r="D7" s="101" t="s">
        <v>84</v>
      </c>
    </row>
    <row r="8" spans="1:4" s="56" customFormat="1" ht="30" x14ac:dyDescent="0.25">
      <c r="A8" s="102">
        <v>2</v>
      </c>
      <c r="B8" s="103" t="s">
        <v>85</v>
      </c>
      <c r="C8" s="102" t="s">
        <v>83</v>
      </c>
      <c r="D8" s="103" t="s">
        <v>84</v>
      </c>
    </row>
    <row r="9" spans="1:4" ht="30" x14ac:dyDescent="0.25">
      <c r="A9" s="102">
        <v>3</v>
      </c>
      <c r="B9" s="103" t="s">
        <v>86</v>
      </c>
      <c r="C9" s="104" t="s">
        <v>87</v>
      </c>
      <c r="D9" s="103" t="s">
        <v>84</v>
      </c>
    </row>
    <row r="10" spans="1:4" ht="45" x14ac:dyDescent="0.25">
      <c r="A10" s="102">
        <v>4</v>
      </c>
      <c r="B10" s="103" t="s">
        <v>88</v>
      </c>
      <c r="C10" s="104" t="s">
        <v>87</v>
      </c>
      <c r="D10" s="103" t="s">
        <v>84</v>
      </c>
    </row>
    <row r="11" spans="1:4" ht="30" x14ac:dyDescent="0.25">
      <c r="A11" s="102">
        <v>5</v>
      </c>
      <c r="B11" s="103" t="s">
        <v>89</v>
      </c>
      <c r="C11" s="102" t="s">
        <v>83</v>
      </c>
      <c r="D11" s="103" t="s">
        <v>84</v>
      </c>
    </row>
    <row r="12" spans="1:4" ht="45" x14ac:dyDescent="0.25">
      <c r="A12" s="102">
        <v>6</v>
      </c>
      <c r="B12" s="103" t="s">
        <v>90</v>
      </c>
      <c r="C12" s="104" t="s">
        <v>91</v>
      </c>
      <c r="D12" s="103" t="s">
        <v>84</v>
      </c>
    </row>
    <row r="13" spans="1:4" ht="30" x14ac:dyDescent="0.25">
      <c r="A13" s="102">
        <v>7</v>
      </c>
      <c r="B13" s="103" t="s">
        <v>92</v>
      </c>
      <c r="C13" s="104" t="s">
        <v>87</v>
      </c>
      <c r="D13" s="103" t="s">
        <v>84</v>
      </c>
    </row>
    <row r="14" spans="1:4" ht="30" x14ac:dyDescent="0.25">
      <c r="A14" s="102">
        <v>8</v>
      </c>
      <c r="B14" s="103" t="s">
        <v>93</v>
      </c>
      <c r="C14" s="104" t="s">
        <v>91</v>
      </c>
      <c r="D14" s="103" t="s">
        <v>84</v>
      </c>
    </row>
    <row r="15" spans="1:4" ht="30" x14ac:dyDescent="0.25">
      <c r="A15" s="102">
        <v>9</v>
      </c>
      <c r="B15" s="103" t="s">
        <v>94</v>
      </c>
      <c r="C15" s="104" t="s">
        <v>83</v>
      </c>
      <c r="D15" s="103" t="s">
        <v>84</v>
      </c>
    </row>
    <row r="16" spans="1:4" ht="30" x14ac:dyDescent="0.25">
      <c r="A16" s="102">
        <v>10</v>
      </c>
      <c r="B16" s="105" t="s">
        <v>95</v>
      </c>
      <c r="C16" s="106" t="s">
        <v>83</v>
      </c>
      <c r="D16" s="103" t="s">
        <v>84</v>
      </c>
    </row>
  </sheetData>
  <mergeCells count="3">
    <mergeCell ref="A1:B1"/>
    <mergeCell ref="A3:D3"/>
    <mergeCell ref="A4:D4"/>
  </mergeCells>
  <pageMargins left="0.95" right="0.45" top="0.5" bottom="0.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D7" sqref="D7"/>
    </sheetView>
  </sheetViews>
  <sheetFormatPr defaultRowHeight="18.75" x14ac:dyDescent="0.3"/>
  <cols>
    <col min="1" max="1" width="4.109375" customWidth="1"/>
    <col min="2" max="2" width="14.5546875" customWidth="1"/>
    <col min="3" max="3" width="11.77734375" customWidth="1"/>
    <col min="4" max="4" width="12.44140625" customWidth="1"/>
    <col min="5" max="5" width="12.77734375" customWidth="1"/>
    <col min="6" max="6" width="6.88671875" customWidth="1"/>
    <col min="7" max="7" width="7.6640625" customWidth="1"/>
  </cols>
  <sheetData>
    <row r="1" spans="1:7" x14ac:dyDescent="0.3">
      <c r="A1" s="236"/>
      <c r="B1" s="236"/>
      <c r="F1" s="237" t="s">
        <v>102</v>
      </c>
      <c r="G1" s="237"/>
    </row>
    <row r="2" spans="1:7" x14ac:dyDescent="0.3">
      <c r="A2" s="238" t="s">
        <v>103</v>
      </c>
      <c r="B2" s="238"/>
      <c r="C2" s="238"/>
      <c r="D2" s="238"/>
      <c r="E2" s="238"/>
      <c r="F2" s="238"/>
      <c r="G2" s="239"/>
    </row>
    <row r="3" spans="1:7" x14ac:dyDescent="0.3">
      <c r="A3" s="240" t="s">
        <v>71</v>
      </c>
      <c r="B3" s="240"/>
      <c r="C3" s="240"/>
      <c r="D3" s="240"/>
      <c r="E3" s="240"/>
      <c r="F3" s="240"/>
      <c r="G3" s="240"/>
    </row>
    <row r="4" spans="1:7" x14ac:dyDescent="0.3">
      <c r="A4" s="241"/>
      <c r="B4" s="241"/>
      <c r="C4" s="242"/>
      <c r="D4" s="242"/>
      <c r="E4" s="242"/>
      <c r="F4" s="242"/>
      <c r="G4" s="242"/>
    </row>
    <row r="5" spans="1:7" ht="56.25" x14ac:dyDescent="0.3">
      <c r="A5" s="243" t="s">
        <v>15</v>
      </c>
      <c r="B5" s="243" t="s">
        <v>104</v>
      </c>
      <c r="C5" s="244" t="s">
        <v>105</v>
      </c>
      <c r="D5" s="244" t="s">
        <v>106</v>
      </c>
      <c r="E5" s="244" t="s">
        <v>107</v>
      </c>
      <c r="F5" s="244" t="s">
        <v>108</v>
      </c>
      <c r="G5" s="245" t="s">
        <v>19</v>
      </c>
    </row>
    <row r="6" spans="1:7" x14ac:dyDescent="0.3">
      <c r="A6" s="246">
        <v>1</v>
      </c>
      <c r="B6" s="247" t="s">
        <v>1</v>
      </c>
      <c r="C6" s="248">
        <v>5438.5404289999997</v>
      </c>
      <c r="D6" s="249">
        <v>5216.1304289999998</v>
      </c>
      <c r="E6" s="250">
        <v>222.41</v>
      </c>
      <c r="F6" s="251">
        <v>95.910483650833228</v>
      </c>
      <c r="G6" s="252"/>
    </row>
    <row r="7" spans="1:7" x14ac:dyDescent="0.3">
      <c r="A7" s="246">
        <v>2</v>
      </c>
      <c r="B7" s="247" t="s">
        <v>2</v>
      </c>
      <c r="C7" s="248">
        <v>2421.219376</v>
      </c>
      <c r="D7" s="249">
        <v>2084.9593759999998</v>
      </c>
      <c r="E7" s="250">
        <v>336.26</v>
      </c>
      <c r="F7" s="251">
        <v>86.111956506992698</v>
      </c>
      <c r="G7" s="252"/>
    </row>
    <row r="8" spans="1:7" x14ac:dyDescent="0.3">
      <c r="A8" s="246">
        <v>3</v>
      </c>
      <c r="B8" s="247" t="s">
        <v>3</v>
      </c>
      <c r="C8" s="248">
        <v>4112</v>
      </c>
      <c r="D8" s="249">
        <v>3785.17</v>
      </c>
      <c r="E8" s="250">
        <v>326.83</v>
      </c>
      <c r="F8" s="251">
        <v>92.051799610894946</v>
      </c>
      <c r="G8" s="252"/>
    </row>
    <row r="9" spans="1:7" x14ac:dyDescent="0.3">
      <c r="A9" s="246">
        <v>4</v>
      </c>
      <c r="B9" s="247" t="s">
        <v>4</v>
      </c>
      <c r="C9" s="248">
        <v>6925.4574140000004</v>
      </c>
      <c r="D9" s="249">
        <v>6187.1474140000009</v>
      </c>
      <c r="E9" s="250">
        <v>738.31</v>
      </c>
      <c r="F9" s="251">
        <v>89.339187928475511</v>
      </c>
      <c r="G9" s="252"/>
    </row>
    <row r="10" spans="1:7" x14ac:dyDescent="0.3">
      <c r="A10" s="246">
        <v>5</v>
      </c>
      <c r="B10" s="247" t="s">
        <v>5</v>
      </c>
      <c r="C10" s="248">
        <v>2131.3138370000001</v>
      </c>
      <c r="D10" s="249">
        <v>1998.7638370000002</v>
      </c>
      <c r="E10" s="250">
        <v>132.55000000000001</v>
      </c>
      <c r="F10" s="251">
        <v>93.780831443079492</v>
      </c>
      <c r="G10" s="252"/>
    </row>
    <row r="11" spans="1:7" x14ac:dyDescent="0.3">
      <c r="A11" s="246">
        <v>6</v>
      </c>
      <c r="B11" s="247" t="s">
        <v>6</v>
      </c>
      <c r="C11" s="248">
        <v>2665.15481</v>
      </c>
      <c r="D11" s="249">
        <v>2086.5348100000001</v>
      </c>
      <c r="E11" s="250">
        <v>578.62</v>
      </c>
      <c r="F11" s="251">
        <v>78.289441280148381</v>
      </c>
      <c r="G11" s="252"/>
    </row>
    <row r="12" spans="1:7" x14ac:dyDescent="0.3">
      <c r="A12" s="246">
        <v>7</v>
      </c>
      <c r="B12" s="247" t="s">
        <v>7</v>
      </c>
      <c r="C12" s="248">
        <v>7001.7854129999996</v>
      </c>
      <c r="D12" s="249">
        <v>6875.055413</v>
      </c>
      <c r="E12" s="250">
        <v>126.73</v>
      </c>
      <c r="F12" s="251">
        <v>98.190033076924863</v>
      </c>
      <c r="G12" s="252"/>
    </row>
    <row r="13" spans="1:7" x14ac:dyDescent="0.3">
      <c r="A13" s="246">
        <v>8</v>
      </c>
      <c r="B13" s="247" t="s">
        <v>8</v>
      </c>
      <c r="C13" s="248">
        <v>5048.3024759999998</v>
      </c>
      <c r="D13" s="249">
        <v>3842.392476</v>
      </c>
      <c r="E13" s="250">
        <v>1205.9100000000001</v>
      </c>
      <c r="F13" s="251">
        <v>76.112564456409174</v>
      </c>
      <c r="G13" s="252"/>
    </row>
    <row r="14" spans="1:7" x14ac:dyDescent="0.3">
      <c r="A14" s="246">
        <v>9</v>
      </c>
      <c r="B14" s="247" t="s">
        <v>9</v>
      </c>
      <c r="C14" s="248">
        <v>4617.320213</v>
      </c>
      <c r="D14" s="249">
        <v>4353.530213</v>
      </c>
      <c r="E14" s="250">
        <v>263.79000000000002</v>
      </c>
      <c r="F14" s="251">
        <v>94.286945937660917</v>
      </c>
      <c r="G14" s="252"/>
    </row>
    <row r="15" spans="1:7" x14ac:dyDescent="0.3">
      <c r="A15" s="246">
        <v>10</v>
      </c>
      <c r="B15" s="247" t="s">
        <v>10</v>
      </c>
      <c r="C15" s="248">
        <v>4526.3434909999996</v>
      </c>
      <c r="D15" s="249">
        <v>4489.4934909999993</v>
      </c>
      <c r="E15" s="250">
        <v>36.85</v>
      </c>
      <c r="F15" s="251">
        <v>99.185877075540745</v>
      </c>
      <c r="G15" s="252"/>
    </row>
    <row r="16" spans="1:7" x14ac:dyDescent="0.3">
      <c r="A16" s="246">
        <v>11</v>
      </c>
      <c r="B16" s="247" t="s">
        <v>109</v>
      </c>
      <c r="C16" s="248">
        <v>2792.2218480000001</v>
      </c>
      <c r="D16" s="249">
        <v>2754.0418480000003</v>
      </c>
      <c r="E16" s="250">
        <v>38.18</v>
      </c>
      <c r="F16" s="251">
        <v>98.632630139064801</v>
      </c>
      <c r="G16" s="252"/>
    </row>
    <row r="17" spans="1:7" x14ac:dyDescent="0.3">
      <c r="A17" s="253" t="s">
        <v>12</v>
      </c>
      <c r="B17" s="253"/>
      <c r="C17" s="254">
        <v>47679.659306999994</v>
      </c>
      <c r="D17" s="255">
        <v>43673.219306999999</v>
      </c>
      <c r="E17" s="256">
        <v>4006.44</v>
      </c>
      <c r="F17" s="257">
        <v>91.597171501995618</v>
      </c>
      <c r="G17" s="252"/>
    </row>
  </sheetData>
  <mergeCells count="5">
    <mergeCell ref="A1:B1"/>
    <mergeCell ref="F1:G1"/>
    <mergeCell ref="A2:F2"/>
    <mergeCell ref="A3:G3"/>
    <mergeCell ref="A17:B17"/>
  </mergeCells>
  <pageMargins left="0.75" right="0.5" top="0.5" bottom="0.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
  <sheetViews>
    <sheetView workbookViewId="0">
      <selection activeCell="C5" sqref="C5:J5"/>
    </sheetView>
  </sheetViews>
  <sheetFormatPr defaultRowHeight="16.5" x14ac:dyDescent="0.25"/>
  <cols>
    <col min="1" max="1" width="8.21875" style="15" customWidth="1"/>
    <col min="2" max="2" width="14.33203125" style="15" customWidth="1"/>
    <col min="3" max="10" width="8.5546875" style="18" customWidth="1"/>
    <col min="11" max="11" width="21.77734375" style="15" customWidth="1"/>
    <col min="12" max="16384" width="8.88671875" style="15"/>
  </cols>
  <sheetData>
    <row r="1" spans="1:11" x14ac:dyDescent="0.25">
      <c r="A1" s="15" t="s">
        <v>35</v>
      </c>
    </row>
    <row r="3" spans="1:11" s="19" customFormat="1" ht="21" customHeight="1" x14ac:dyDescent="0.25">
      <c r="A3" s="234" t="s">
        <v>29</v>
      </c>
      <c r="B3" s="234" t="s">
        <v>24</v>
      </c>
      <c r="C3" s="180" t="s">
        <v>28</v>
      </c>
      <c r="D3" s="181"/>
      <c r="E3" s="180" t="s">
        <v>25</v>
      </c>
      <c r="F3" s="181"/>
      <c r="G3" s="180" t="s">
        <v>26</v>
      </c>
      <c r="H3" s="181"/>
      <c r="I3" s="180" t="s">
        <v>27</v>
      </c>
      <c r="J3" s="181"/>
      <c r="K3" s="234" t="s">
        <v>19</v>
      </c>
    </row>
    <row r="4" spans="1:11" s="19" customFormat="1" ht="21" customHeight="1" x14ac:dyDescent="0.25">
      <c r="A4" s="235"/>
      <c r="B4" s="235"/>
      <c r="C4" s="20" t="s">
        <v>30</v>
      </c>
      <c r="D4" s="20" t="s">
        <v>31</v>
      </c>
      <c r="E4" s="20" t="s">
        <v>30</v>
      </c>
      <c r="F4" s="20" t="s">
        <v>31</v>
      </c>
      <c r="G4" s="20" t="s">
        <v>30</v>
      </c>
      <c r="H4" s="20" t="s">
        <v>31</v>
      </c>
      <c r="I4" s="20" t="s">
        <v>30</v>
      </c>
      <c r="J4" s="20" t="s">
        <v>31</v>
      </c>
      <c r="K4" s="235"/>
    </row>
    <row r="5" spans="1:11" s="22" customFormat="1" ht="45" customHeight="1" x14ac:dyDescent="0.3">
      <c r="A5" s="16">
        <v>1</v>
      </c>
      <c r="B5" s="17" t="s">
        <v>1</v>
      </c>
      <c r="C5" s="16">
        <f>E5+G5+I5</f>
        <v>535</v>
      </c>
      <c r="D5" s="16">
        <f>F5+H5+J5</f>
        <v>53</v>
      </c>
      <c r="E5" s="9">
        <v>452</v>
      </c>
      <c r="F5" s="9">
        <v>8</v>
      </c>
      <c r="G5" s="9">
        <v>72</v>
      </c>
      <c r="H5" s="16">
        <v>45</v>
      </c>
      <c r="I5" s="16">
        <v>11</v>
      </c>
      <c r="J5" s="16">
        <v>0</v>
      </c>
      <c r="K5" s="21" t="s">
        <v>36</v>
      </c>
    </row>
  </sheetData>
  <mergeCells count="7">
    <mergeCell ref="K3:K4"/>
    <mergeCell ref="A3:A4"/>
    <mergeCell ref="B3:B4"/>
    <mergeCell ref="C3:D3"/>
    <mergeCell ref="E3:F3"/>
    <mergeCell ref="G3:H3"/>
    <mergeCell ref="I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21"/>
  <sheetViews>
    <sheetView zoomScale="130" zoomScaleNormal="130" workbookViewId="0">
      <pane xSplit="22275"/>
      <selection activeCell="A3" sqref="A3:Z3"/>
      <selection pane="topRight" activeCell="A17" sqref="A17:R17"/>
    </sheetView>
  </sheetViews>
  <sheetFormatPr defaultRowHeight="12" x14ac:dyDescent="0.2"/>
  <cols>
    <col min="1" max="1" width="3.109375" style="44" customWidth="1"/>
    <col min="2" max="2" width="5.44140625" style="44" customWidth="1"/>
    <col min="3" max="3" width="4.88671875" style="45" customWidth="1"/>
    <col min="4" max="4" width="4.88671875" style="46" customWidth="1"/>
    <col min="5" max="5" width="4.6640625" style="47" customWidth="1"/>
    <col min="6" max="6" width="4.5546875" style="47" customWidth="1"/>
    <col min="7" max="7" width="4.109375" style="47" customWidth="1"/>
    <col min="8" max="8" width="4.77734375" style="47" customWidth="1"/>
    <col min="9" max="9" width="4.5546875" style="48" customWidth="1"/>
    <col min="10" max="10" width="5" style="49" customWidth="1"/>
    <col min="11" max="11" width="4.88671875" style="50" customWidth="1"/>
    <col min="12" max="12" width="4.77734375" style="46" customWidth="1"/>
    <col min="13" max="14" width="4.21875" style="47" customWidth="1"/>
    <col min="15" max="15" width="3.44140625" style="47" customWidth="1"/>
    <col min="16" max="16" width="4.44140625" style="47" customWidth="1"/>
    <col min="17" max="17" width="4.21875" style="48" customWidth="1"/>
    <col min="18" max="18" width="4.33203125" style="49" customWidth="1"/>
    <col min="19" max="19" width="4.33203125" style="50" customWidth="1"/>
    <col min="20" max="20" width="4" style="46" customWidth="1"/>
    <col min="21" max="22" width="4.109375" style="47" customWidth="1"/>
    <col min="23" max="23" width="4" style="47" customWidth="1"/>
    <col min="24" max="24" width="4.33203125" style="47" customWidth="1"/>
    <col min="25" max="25" width="4" style="48" customWidth="1"/>
    <col min="26" max="26" width="4.109375" style="49" customWidth="1"/>
    <col min="27" max="16384" width="8.88671875" style="44"/>
  </cols>
  <sheetData>
    <row r="1" spans="1:26" s="23" customFormat="1" ht="18.75" customHeight="1" x14ac:dyDescent="0.25">
      <c r="C1" s="54"/>
      <c r="D1" s="34"/>
      <c r="E1" s="36"/>
      <c r="F1" s="36"/>
      <c r="G1" s="36"/>
      <c r="H1" s="36"/>
      <c r="I1" s="35"/>
      <c r="J1" s="26"/>
      <c r="K1" s="55"/>
      <c r="L1" s="34"/>
      <c r="M1" s="36"/>
      <c r="N1" s="36"/>
      <c r="O1" s="36"/>
      <c r="P1" s="36"/>
      <c r="Q1" s="35"/>
      <c r="R1" s="26"/>
      <c r="S1" s="55"/>
      <c r="T1" s="34"/>
      <c r="U1" s="190" t="s">
        <v>97</v>
      </c>
      <c r="V1" s="190"/>
      <c r="W1" s="190"/>
      <c r="X1" s="190"/>
      <c r="Y1" s="190"/>
      <c r="Z1" s="190"/>
    </row>
    <row r="2" spans="1:26" s="23" customFormat="1" ht="15.75" x14ac:dyDescent="0.25">
      <c r="A2" s="201" t="s">
        <v>38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row>
    <row r="3" spans="1:26" s="23" customFormat="1" ht="15" x14ac:dyDescent="0.25">
      <c r="A3" s="187" t="s">
        <v>71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row>
    <row r="4" spans="1:26" ht="6" customHeight="1" x14ac:dyDescent="0.2"/>
    <row r="5" spans="1:26" s="51" customFormat="1" ht="24" customHeight="1" x14ac:dyDescent="0.3">
      <c r="A5" s="202" t="s">
        <v>15</v>
      </c>
      <c r="B5" s="202" t="s">
        <v>37</v>
      </c>
      <c r="C5" s="200" t="s">
        <v>28</v>
      </c>
      <c r="D5" s="200"/>
      <c r="E5" s="200"/>
      <c r="F5" s="200"/>
      <c r="G5" s="200"/>
      <c r="H5" s="200"/>
      <c r="I5" s="200"/>
      <c r="J5" s="200"/>
      <c r="K5" s="200" t="s">
        <v>25</v>
      </c>
      <c r="L5" s="200"/>
      <c r="M5" s="200"/>
      <c r="N5" s="200"/>
      <c r="O5" s="200"/>
      <c r="P5" s="200"/>
      <c r="Q5" s="200"/>
      <c r="R5" s="200"/>
      <c r="S5" s="200" t="s">
        <v>26</v>
      </c>
      <c r="T5" s="200"/>
      <c r="U5" s="200"/>
      <c r="V5" s="200"/>
      <c r="W5" s="200"/>
      <c r="X5" s="200"/>
      <c r="Y5" s="200"/>
      <c r="Z5" s="200"/>
    </row>
    <row r="6" spans="1:26" s="51" customFormat="1" ht="120.75" customHeight="1" x14ac:dyDescent="0.3">
      <c r="A6" s="200"/>
      <c r="B6" s="200"/>
      <c r="C6" s="59" t="s">
        <v>12</v>
      </c>
      <c r="D6" s="59" t="s">
        <v>58</v>
      </c>
      <c r="E6" s="60" t="s">
        <v>57</v>
      </c>
      <c r="F6" s="61" t="s">
        <v>53</v>
      </c>
      <c r="G6" s="61" t="s">
        <v>54</v>
      </c>
      <c r="H6" s="61" t="s">
        <v>55</v>
      </c>
      <c r="I6" s="61" t="s">
        <v>56</v>
      </c>
      <c r="J6" s="62" t="s">
        <v>39</v>
      </c>
      <c r="K6" s="59" t="s">
        <v>12</v>
      </c>
      <c r="L6" s="59" t="s">
        <v>58</v>
      </c>
      <c r="M6" s="60" t="s">
        <v>57</v>
      </c>
      <c r="N6" s="61" t="s">
        <v>53</v>
      </c>
      <c r="O6" s="61" t="s">
        <v>54</v>
      </c>
      <c r="P6" s="61" t="s">
        <v>55</v>
      </c>
      <c r="Q6" s="61" t="s">
        <v>56</v>
      </c>
      <c r="R6" s="62" t="s">
        <v>39</v>
      </c>
      <c r="S6" s="59" t="s">
        <v>12</v>
      </c>
      <c r="T6" s="59" t="s">
        <v>58</v>
      </c>
      <c r="U6" s="60" t="s">
        <v>57</v>
      </c>
      <c r="V6" s="61" t="s">
        <v>53</v>
      </c>
      <c r="W6" s="61" t="s">
        <v>54</v>
      </c>
      <c r="X6" s="61" t="s">
        <v>55</v>
      </c>
      <c r="Y6" s="61" t="s">
        <v>56</v>
      </c>
      <c r="Z6" s="62" t="s">
        <v>39</v>
      </c>
    </row>
    <row r="7" spans="1:26" s="52" customFormat="1" x14ac:dyDescent="0.2">
      <c r="A7" s="165">
        <v>1</v>
      </c>
      <c r="B7" s="165">
        <v>2017</v>
      </c>
      <c r="C7" s="166">
        <f>SUM(D7:J7)</f>
        <v>13232</v>
      </c>
      <c r="D7" s="167">
        <v>4127</v>
      </c>
      <c r="E7" s="168">
        <v>1318</v>
      </c>
      <c r="F7" s="169">
        <v>1882</v>
      </c>
      <c r="G7" s="169">
        <v>118</v>
      </c>
      <c r="H7" s="169">
        <v>210</v>
      </c>
      <c r="I7" s="169">
        <v>3272</v>
      </c>
      <c r="J7" s="170">
        <v>2305</v>
      </c>
      <c r="K7" s="171">
        <f>SUM(L7:R7)</f>
        <v>10890</v>
      </c>
      <c r="L7" s="167">
        <v>3057</v>
      </c>
      <c r="M7" s="168">
        <v>520</v>
      </c>
      <c r="N7" s="169">
        <v>1585</v>
      </c>
      <c r="O7" s="169">
        <v>113</v>
      </c>
      <c r="P7" s="169">
        <v>188</v>
      </c>
      <c r="Q7" s="169">
        <v>3123</v>
      </c>
      <c r="R7" s="170">
        <v>2304</v>
      </c>
      <c r="S7" s="171">
        <f>SUM(T7:Z7)</f>
        <v>1518</v>
      </c>
      <c r="T7" s="167">
        <v>922</v>
      </c>
      <c r="U7" s="168">
        <v>367</v>
      </c>
      <c r="V7" s="169">
        <v>117</v>
      </c>
      <c r="W7" s="169">
        <v>5</v>
      </c>
      <c r="X7" s="169">
        <v>7</v>
      </c>
      <c r="Y7" s="169">
        <v>99</v>
      </c>
      <c r="Z7" s="170">
        <v>1</v>
      </c>
    </row>
    <row r="8" spans="1:26" s="46" customFormat="1" x14ac:dyDescent="0.2">
      <c r="A8" s="146">
        <v>2</v>
      </c>
      <c r="B8" s="146">
        <v>2018</v>
      </c>
      <c r="C8" s="53">
        <f>SUM(D8:J8)</f>
        <v>13419</v>
      </c>
      <c r="D8" s="172">
        <v>4714</v>
      </c>
      <c r="E8" s="173">
        <v>1976</v>
      </c>
      <c r="F8" s="174">
        <v>1987</v>
      </c>
      <c r="G8" s="174">
        <v>287</v>
      </c>
      <c r="H8" s="174">
        <v>248</v>
      </c>
      <c r="I8" s="174">
        <v>1773</v>
      </c>
      <c r="J8" s="173">
        <v>2434</v>
      </c>
      <c r="K8" s="53">
        <f>SUM(L8:R8)</f>
        <v>11805</v>
      </c>
      <c r="L8" s="172">
        <v>3911</v>
      </c>
      <c r="M8" s="173">
        <v>1531</v>
      </c>
      <c r="N8" s="174">
        <v>1786</v>
      </c>
      <c r="O8" s="174">
        <v>281</v>
      </c>
      <c r="P8" s="174">
        <v>214</v>
      </c>
      <c r="Q8" s="174">
        <v>1652</v>
      </c>
      <c r="R8" s="175">
        <v>2430</v>
      </c>
      <c r="S8" s="53">
        <f>SUM(T8:Z8)</f>
        <v>868</v>
      </c>
      <c r="T8" s="172">
        <v>459</v>
      </c>
      <c r="U8" s="173">
        <v>253</v>
      </c>
      <c r="V8" s="174">
        <v>89</v>
      </c>
      <c r="W8" s="174">
        <v>6</v>
      </c>
      <c r="X8" s="174">
        <v>11</v>
      </c>
      <c r="Y8" s="174">
        <v>46</v>
      </c>
      <c r="Z8" s="175">
        <v>4</v>
      </c>
    </row>
    <row r="9" spans="1:26" s="46" customFormat="1" x14ac:dyDescent="0.2">
      <c r="A9" s="146">
        <v>3</v>
      </c>
      <c r="B9" s="146">
        <v>2019</v>
      </c>
      <c r="C9" s="53">
        <f>SUM(D9:J9)</f>
        <v>13811</v>
      </c>
      <c r="D9" s="172">
        <v>5001</v>
      </c>
      <c r="E9" s="173">
        <v>918</v>
      </c>
      <c r="F9" s="174">
        <v>2672</v>
      </c>
      <c r="G9" s="174">
        <v>214</v>
      </c>
      <c r="H9" s="174">
        <v>327</v>
      </c>
      <c r="I9" s="174">
        <v>1829</v>
      </c>
      <c r="J9" s="173">
        <v>2850</v>
      </c>
      <c r="K9" s="53">
        <f>SUM(L9:R9)</f>
        <v>11855</v>
      </c>
      <c r="L9" s="172">
        <v>4062</v>
      </c>
      <c r="M9" s="173">
        <v>542</v>
      </c>
      <c r="N9" s="174">
        <v>2299</v>
      </c>
      <c r="O9" s="174">
        <v>203</v>
      </c>
      <c r="P9" s="174">
        <v>250</v>
      </c>
      <c r="Q9" s="174">
        <v>1650</v>
      </c>
      <c r="R9" s="175">
        <v>2849</v>
      </c>
      <c r="S9" s="53">
        <f>SUM(T9:Z9)</f>
        <v>964</v>
      </c>
      <c r="T9" s="172">
        <v>597</v>
      </c>
      <c r="U9" s="173">
        <v>173</v>
      </c>
      <c r="V9" s="174">
        <v>112</v>
      </c>
      <c r="W9" s="174">
        <v>11</v>
      </c>
      <c r="X9" s="174">
        <v>34</v>
      </c>
      <c r="Y9" s="174">
        <v>36</v>
      </c>
      <c r="Z9" s="175">
        <v>1</v>
      </c>
    </row>
    <row r="10" spans="1:26" s="52" customFormat="1" x14ac:dyDescent="0.2">
      <c r="A10" s="165">
        <v>4</v>
      </c>
      <c r="B10" s="165">
        <v>2020</v>
      </c>
      <c r="C10" s="171">
        <f>SUM(D10:J10)</f>
        <v>12240</v>
      </c>
      <c r="D10" s="167">
        <v>4813</v>
      </c>
      <c r="E10" s="168">
        <v>671</v>
      </c>
      <c r="F10" s="169">
        <v>2078</v>
      </c>
      <c r="G10" s="169">
        <v>127</v>
      </c>
      <c r="H10" s="169">
        <v>350</v>
      </c>
      <c r="I10" s="169">
        <v>1753</v>
      </c>
      <c r="J10" s="168">
        <v>2448</v>
      </c>
      <c r="K10" s="171">
        <f>SUM(L10:R10)</f>
        <v>9713</v>
      </c>
      <c r="L10" s="167">
        <v>3502</v>
      </c>
      <c r="M10" s="168">
        <v>265</v>
      </c>
      <c r="N10" s="169">
        <v>1561</v>
      </c>
      <c r="O10" s="169">
        <v>114</v>
      </c>
      <c r="P10" s="169">
        <v>233</v>
      </c>
      <c r="Q10" s="169">
        <v>1619</v>
      </c>
      <c r="R10" s="170">
        <v>2419</v>
      </c>
      <c r="S10" s="171">
        <f>SUM(T10:Z10)</f>
        <v>1572</v>
      </c>
      <c r="T10" s="167">
        <v>842</v>
      </c>
      <c r="U10" s="168">
        <v>307</v>
      </c>
      <c r="V10" s="169">
        <v>287</v>
      </c>
      <c r="W10" s="169">
        <v>13</v>
      </c>
      <c r="X10" s="169">
        <v>51</v>
      </c>
      <c r="Y10" s="169">
        <v>43</v>
      </c>
      <c r="Z10" s="170">
        <v>29</v>
      </c>
    </row>
    <row r="11" spans="1:26" s="46" customFormat="1" x14ac:dyDescent="0.2">
      <c r="A11" s="146">
        <v>5</v>
      </c>
      <c r="B11" s="146">
        <v>2021</v>
      </c>
      <c r="C11" s="53">
        <v>8428</v>
      </c>
      <c r="D11" s="172">
        <v>2468</v>
      </c>
      <c r="E11" s="173">
        <v>377</v>
      </c>
      <c r="F11" s="174">
        <v>2011</v>
      </c>
      <c r="G11" s="174">
        <v>34</v>
      </c>
      <c r="H11" s="174">
        <v>295</v>
      </c>
      <c r="I11" s="174">
        <v>1211</v>
      </c>
      <c r="J11" s="173">
        <v>2032</v>
      </c>
      <c r="K11" s="53">
        <v>6959</v>
      </c>
      <c r="L11" s="172">
        <v>1950</v>
      </c>
      <c r="M11" s="173">
        <v>176</v>
      </c>
      <c r="N11" s="174">
        <v>1515</v>
      </c>
      <c r="O11" s="174">
        <v>29</v>
      </c>
      <c r="P11" s="174">
        <v>202</v>
      </c>
      <c r="Q11" s="174">
        <v>1081</v>
      </c>
      <c r="R11" s="175">
        <v>2006</v>
      </c>
      <c r="S11" s="53">
        <v>875</v>
      </c>
      <c r="T11" s="172">
        <v>350</v>
      </c>
      <c r="U11" s="173">
        <v>184</v>
      </c>
      <c r="V11" s="174">
        <v>219</v>
      </c>
      <c r="W11" s="174">
        <v>5</v>
      </c>
      <c r="X11" s="174">
        <v>56</v>
      </c>
      <c r="Y11" s="174">
        <v>35</v>
      </c>
      <c r="Z11" s="175">
        <v>26</v>
      </c>
    </row>
    <row r="12" spans="1:26" s="145" customFormat="1" x14ac:dyDescent="0.2">
      <c r="A12" s="176">
        <v>6</v>
      </c>
      <c r="B12" s="177" t="s">
        <v>101</v>
      </c>
      <c r="C12" s="178">
        <v>8029</v>
      </c>
      <c r="D12" s="179">
        <v>1406</v>
      </c>
      <c r="E12" s="179">
        <v>325</v>
      </c>
      <c r="F12" s="179">
        <v>2759</v>
      </c>
      <c r="G12" s="179">
        <v>29</v>
      </c>
      <c r="H12" s="179">
        <v>190</v>
      </c>
      <c r="I12" s="179">
        <v>1370</v>
      </c>
      <c r="J12" s="179">
        <v>1950</v>
      </c>
      <c r="K12" s="178">
        <v>5879</v>
      </c>
      <c r="L12" s="179">
        <v>1006</v>
      </c>
      <c r="M12" s="179">
        <v>161</v>
      </c>
      <c r="N12" s="179">
        <v>1344</v>
      </c>
      <c r="O12" s="179">
        <v>25</v>
      </c>
      <c r="P12" s="179">
        <v>106</v>
      </c>
      <c r="Q12" s="179">
        <v>1305</v>
      </c>
      <c r="R12" s="179">
        <v>1932</v>
      </c>
      <c r="S12" s="53">
        <v>327</v>
      </c>
      <c r="T12" s="164">
        <v>38</v>
      </c>
      <c r="U12" s="164">
        <v>52</v>
      </c>
      <c r="V12" s="164">
        <v>115</v>
      </c>
      <c r="W12" s="164">
        <v>3</v>
      </c>
      <c r="X12" s="164">
        <v>56</v>
      </c>
      <c r="Y12" s="164">
        <v>45</v>
      </c>
      <c r="Z12" s="164">
        <v>18</v>
      </c>
    </row>
    <row r="13" spans="1:26" s="46" customFormat="1" x14ac:dyDescent="0.2">
      <c r="A13" s="199" t="s">
        <v>12</v>
      </c>
      <c r="B13" s="199"/>
      <c r="C13" s="53">
        <f>SUM(C7:C12)</f>
        <v>69159</v>
      </c>
      <c r="D13" s="53">
        <f>SUM(D7:D12)</f>
        <v>22529</v>
      </c>
      <c r="E13" s="53">
        <f>SUM(E7:E12)</f>
        <v>5585</v>
      </c>
      <c r="F13" s="53">
        <f t="shared" ref="F13:Z13" si="0">SUM(F7:F12)</f>
        <v>13389</v>
      </c>
      <c r="G13" s="53">
        <f t="shared" si="0"/>
        <v>809</v>
      </c>
      <c r="H13" s="53">
        <f t="shared" si="0"/>
        <v>1620</v>
      </c>
      <c r="I13" s="53">
        <f t="shared" si="0"/>
        <v>11208</v>
      </c>
      <c r="J13" s="53">
        <f t="shared" si="0"/>
        <v>14019</v>
      </c>
      <c r="K13" s="53">
        <f t="shared" si="0"/>
        <v>57101</v>
      </c>
      <c r="L13" s="53">
        <f t="shared" si="0"/>
        <v>17488</v>
      </c>
      <c r="M13" s="53">
        <f t="shared" si="0"/>
        <v>3195</v>
      </c>
      <c r="N13" s="53">
        <f t="shared" si="0"/>
        <v>10090</v>
      </c>
      <c r="O13" s="53">
        <f t="shared" si="0"/>
        <v>765</v>
      </c>
      <c r="P13" s="53">
        <f t="shared" si="0"/>
        <v>1193</v>
      </c>
      <c r="Q13" s="53">
        <f t="shared" si="0"/>
        <v>10430</v>
      </c>
      <c r="R13" s="53">
        <f t="shared" si="0"/>
        <v>13940</v>
      </c>
      <c r="S13" s="53">
        <f>SUM(S7:S12)</f>
        <v>6124</v>
      </c>
      <c r="T13" s="53">
        <f t="shared" si="0"/>
        <v>3208</v>
      </c>
      <c r="U13" s="53">
        <f t="shared" si="0"/>
        <v>1336</v>
      </c>
      <c r="V13" s="53">
        <f t="shared" si="0"/>
        <v>939</v>
      </c>
      <c r="W13" s="53">
        <f t="shared" si="0"/>
        <v>43</v>
      </c>
      <c r="X13" s="53">
        <f t="shared" si="0"/>
        <v>215</v>
      </c>
      <c r="Y13" s="53">
        <f t="shared" si="0"/>
        <v>304</v>
      </c>
      <c r="Z13" s="53">
        <f t="shared" si="0"/>
        <v>79</v>
      </c>
    </row>
    <row r="14" spans="1:26" ht="18.75" customHeight="1" x14ac:dyDescent="0.2">
      <c r="A14" s="197" t="s">
        <v>69</v>
      </c>
      <c r="B14" s="198"/>
      <c r="C14" s="198"/>
      <c r="D14" s="198"/>
      <c r="E14" s="198"/>
      <c r="F14" s="198"/>
      <c r="G14" s="198"/>
      <c r="H14" s="198"/>
      <c r="I14" s="198"/>
      <c r="J14" s="198"/>
      <c r="K14" s="198"/>
      <c r="L14" s="198"/>
      <c r="M14" s="198"/>
      <c r="N14" s="198"/>
      <c r="O14" s="198"/>
      <c r="P14" s="198"/>
      <c r="Q14" s="198"/>
      <c r="R14" s="198"/>
      <c r="S14" s="147">
        <f>S13/C13*100</f>
        <v>8.8549574169667</v>
      </c>
      <c r="T14" s="148">
        <f>T13/D13*100</f>
        <v>14.239424741444362</v>
      </c>
      <c r="U14" s="149">
        <f>U13/E13*100</f>
        <v>23.921217547000893</v>
      </c>
      <c r="V14" s="149">
        <f t="shared" ref="V14:Z14" si="1">V13/F13*100</f>
        <v>7.0132198073045036</v>
      </c>
      <c r="W14" s="150">
        <f t="shared" si="1"/>
        <v>5.3152039555006176</v>
      </c>
      <c r="X14" s="150">
        <f t="shared" si="1"/>
        <v>13.271604938271606</v>
      </c>
      <c r="Y14" s="150">
        <f t="shared" si="1"/>
        <v>2.7123483226266956</v>
      </c>
      <c r="Z14" s="151">
        <f t="shared" si="1"/>
        <v>0.5635209358727441</v>
      </c>
    </row>
    <row r="15" spans="1:26" ht="18.75" customHeight="1" x14ac:dyDescent="0.2">
      <c r="A15" s="195" t="s">
        <v>70</v>
      </c>
      <c r="B15" s="196"/>
      <c r="C15" s="196"/>
      <c r="D15" s="196"/>
      <c r="E15" s="196"/>
      <c r="F15" s="196"/>
      <c r="G15" s="196"/>
      <c r="H15" s="196"/>
      <c r="I15" s="196"/>
      <c r="J15" s="196"/>
      <c r="K15" s="196"/>
      <c r="L15" s="196"/>
      <c r="M15" s="196"/>
      <c r="N15" s="196"/>
      <c r="O15" s="196"/>
      <c r="P15" s="196"/>
      <c r="Q15" s="196"/>
      <c r="R15" s="196"/>
      <c r="S15" s="152"/>
      <c r="T15" s="153"/>
      <c r="U15" s="154"/>
      <c r="V15" s="155"/>
      <c r="W15" s="155"/>
      <c r="X15" s="154"/>
      <c r="Y15" s="156"/>
      <c r="Z15" s="157"/>
    </row>
    <row r="16" spans="1:26" ht="18.75" customHeight="1" x14ac:dyDescent="0.2">
      <c r="A16" s="191">
        <v>2017</v>
      </c>
      <c r="B16" s="192"/>
      <c r="C16" s="192"/>
      <c r="D16" s="192"/>
      <c r="E16" s="192"/>
      <c r="F16" s="192"/>
      <c r="G16" s="192"/>
      <c r="H16" s="192"/>
      <c r="I16" s="192"/>
      <c r="J16" s="192"/>
      <c r="K16" s="192"/>
      <c r="L16" s="192"/>
      <c r="M16" s="192"/>
      <c r="N16" s="192"/>
      <c r="O16" s="192"/>
      <c r="P16" s="192"/>
      <c r="Q16" s="192"/>
      <c r="R16" s="192"/>
      <c r="S16" s="158">
        <v>11.472188633615477</v>
      </c>
      <c r="T16" s="159">
        <v>22.340683305064211</v>
      </c>
      <c r="U16" s="154">
        <v>27.845220030349015</v>
      </c>
      <c r="V16" s="155">
        <v>6.2167906482465467</v>
      </c>
      <c r="W16" s="155">
        <v>4.2372881355932197</v>
      </c>
      <c r="X16" s="154">
        <v>3.3333333333333335</v>
      </c>
      <c r="Y16" s="156">
        <v>3.0256723716381417</v>
      </c>
      <c r="Z16" s="157">
        <v>4.3383947939262472E-2</v>
      </c>
    </row>
    <row r="17" spans="1:26" ht="18.75" customHeight="1" x14ac:dyDescent="0.2">
      <c r="A17" s="191">
        <v>2018</v>
      </c>
      <c r="B17" s="192"/>
      <c r="C17" s="192"/>
      <c r="D17" s="192"/>
      <c r="E17" s="192"/>
      <c r="F17" s="192"/>
      <c r="G17" s="192"/>
      <c r="H17" s="192"/>
      <c r="I17" s="192"/>
      <c r="J17" s="192"/>
      <c r="K17" s="192"/>
      <c r="L17" s="192"/>
      <c r="M17" s="192"/>
      <c r="N17" s="192"/>
      <c r="O17" s="192"/>
      <c r="P17" s="192"/>
      <c r="Q17" s="192"/>
      <c r="R17" s="192"/>
      <c r="S17" s="158">
        <v>6.4684402712571725</v>
      </c>
      <c r="T17" s="153">
        <v>9.7369537547730154</v>
      </c>
      <c r="U17" s="154">
        <v>12.803643724696357</v>
      </c>
      <c r="V17" s="155">
        <v>4.4791142425767489</v>
      </c>
      <c r="W17" s="155">
        <v>2.0905923344947737</v>
      </c>
      <c r="X17" s="154">
        <v>4.435483870967742</v>
      </c>
      <c r="Y17" s="156">
        <v>2.5944726452340667</v>
      </c>
      <c r="Z17" s="157">
        <v>0.16433853738701726</v>
      </c>
    </row>
    <row r="18" spans="1:26" ht="18.75" customHeight="1" x14ac:dyDescent="0.2">
      <c r="A18" s="191">
        <v>2019</v>
      </c>
      <c r="B18" s="192"/>
      <c r="C18" s="192"/>
      <c r="D18" s="192"/>
      <c r="E18" s="192"/>
      <c r="F18" s="192"/>
      <c r="G18" s="192"/>
      <c r="H18" s="192"/>
      <c r="I18" s="192"/>
      <c r="J18" s="192"/>
      <c r="K18" s="192"/>
      <c r="L18" s="192"/>
      <c r="M18" s="192"/>
      <c r="N18" s="192"/>
      <c r="O18" s="192"/>
      <c r="P18" s="192"/>
      <c r="Q18" s="192"/>
      <c r="R18" s="192"/>
      <c r="S18" s="152">
        <v>6.9799435232785463</v>
      </c>
      <c r="T18" s="153">
        <v>11.937612477504498</v>
      </c>
      <c r="U18" s="154">
        <v>18.845315904139433</v>
      </c>
      <c r="V18" s="155">
        <v>4.1916167664670656</v>
      </c>
      <c r="W18" s="155">
        <v>5.1401869158878499</v>
      </c>
      <c r="X18" s="154">
        <v>10.397553516819572</v>
      </c>
      <c r="Y18" s="156">
        <v>1.9682886823400765</v>
      </c>
      <c r="Z18" s="157">
        <v>3.5087719298245612E-2</v>
      </c>
    </row>
    <row r="19" spans="1:26" ht="18.75" customHeight="1" x14ac:dyDescent="0.2">
      <c r="A19" s="191">
        <v>2020</v>
      </c>
      <c r="B19" s="192"/>
      <c r="C19" s="192"/>
      <c r="D19" s="192"/>
      <c r="E19" s="192"/>
      <c r="F19" s="192"/>
      <c r="G19" s="192"/>
      <c r="H19" s="192"/>
      <c r="I19" s="192"/>
      <c r="J19" s="192"/>
      <c r="K19" s="192"/>
      <c r="L19" s="192"/>
      <c r="M19" s="192"/>
      <c r="N19" s="192"/>
      <c r="O19" s="192"/>
      <c r="P19" s="192"/>
      <c r="Q19" s="192"/>
      <c r="R19" s="192"/>
      <c r="S19" s="152">
        <v>12.84313725490196</v>
      </c>
      <c r="T19" s="153">
        <v>17.49428630791606</v>
      </c>
      <c r="U19" s="154">
        <v>45.752608047690011</v>
      </c>
      <c r="V19" s="155">
        <v>13.81135707410972</v>
      </c>
      <c r="W19" s="155">
        <v>10.236220472440944</v>
      </c>
      <c r="X19" s="154">
        <v>14.571428571428571</v>
      </c>
      <c r="Y19" s="156">
        <v>2.452937820878494</v>
      </c>
      <c r="Z19" s="157">
        <v>1.184640522875817</v>
      </c>
    </row>
    <row r="20" spans="1:26" ht="18.75" customHeight="1" x14ac:dyDescent="0.2">
      <c r="A20" s="193">
        <v>2021</v>
      </c>
      <c r="B20" s="194"/>
      <c r="C20" s="194"/>
      <c r="D20" s="194"/>
      <c r="E20" s="194"/>
      <c r="F20" s="194"/>
      <c r="G20" s="194"/>
      <c r="H20" s="194"/>
      <c r="I20" s="194"/>
      <c r="J20" s="194"/>
      <c r="K20" s="194"/>
      <c r="L20" s="194"/>
      <c r="M20" s="194"/>
      <c r="N20" s="194"/>
      <c r="O20" s="194"/>
      <c r="P20" s="194"/>
      <c r="Q20" s="194"/>
      <c r="R20" s="194"/>
      <c r="S20" s="152">
        <v>10.382059800664452</v>
      </c>
      <c r="T20" s="153">
        <v>14.181523500810373</v>
      </c>
      <c r="U20" s="154">
        <v>48.806366047745357</v>
      </c>
      <c r="V20" s="154">
        <v>10.890104425658876</v>
      </c>
      <c r="W20" s="154">
        <v>14.705882352941178</v>
      </c>
      <c r="X20" s="154">
        <v>18.983050847457626</v>
      </c>
      <c r="Y20" s="160">
        <v>2.8901734104046244</v>
      </c>
      <c r="Z20" s="161">
        <v>1.2795275590551181</v>
      </c>
    </row>
    <row r="21" spans="1:26" x14ac:dyDescent="0.2">
      <c r="A21" s="188" t="s">
        <v>100</v>
      </c>
      <c r="B21" s="189"/>
      <c r="C21" s="189"/>
      <c r="D21" s="189"/>
      <c r="E21" s="189"/>
      <c r="F21" s="189"/>
      <c r="G21" s="189"/>
      <c r="H21" s="189"/>
      <c r="I21" s="189"/>
      <c r="J21" s="189"/>
      <c r="K21" s="189"/>
      <c r="L21" s="189"/>
      <c r="M21" s="189"/>
      <c r="N21" s="189"/>
      <c r="O21" s="189"/>
      <c r="P21" s="189"/>
      <c r="Q21" s="189"/>
      <c r="R21" s="189"/>
      <c r="S21" s="162">
        <f>S12/C12*100</f>
        <v>4.0727363308008471</v>
      </c>
      <c r="T21" s="163">
        <f>T12/C12*100</f>
        <v>0.47328434425208615</v>
      </c>
      <c r="U21" s="163">
        <f t="shared" ref="U21:Z21" si="2">U12/E12*100</f>
        <v>16</v>
      </c>
      <c r="V21" s="163">
        <f t="shared" si="2"/>
        <v>4.1681768756795936</v>
      </c>
      <c r="W21" s="163">
        <f t="shared" si="2"/>
        <v>10.344827586206897</v>
      </c>
      <c r="X21" s="163">
        <f t="shared" si="2"/>
        <v>29.473684210526311</v>
      </c>
      <c r="Y21" s="163">
        <f t="shared" si="2"/>
        <v>3.2846715328467155</v>
      </c>
      <c r="Z21" s="163">
        <f t="shared" si="2"/>
        <v>0.92307692307692313</v>
      </c>
    </row>
  </sheetData>
  <mergeCells count="17">
    <mergeCell ref="A5:A6"/>
    <mergeCell ref="A3:Z3"/>
    <mergeCell ref="A21:R21"/>
    <mergeCell ref="U1:Z1"/>
    <mergeCell ref="A19:R19"/>
    <mergeCell ref="A20:R20"/>
    <mergeCell ref="A15:R15"/>
    <mergeCell ref="A14:R14"/>
    <mergeCell ref="A16:R16"/>
    <mergeCell ref="A17:R17"/>
    <mergeCell ref="A18:R18"/>
    <mergeCell ref="A13:B13"/>
    <mergeCell ref="C5:J5"/>
    <mergeCell ref="K5:R5"/>
    <mergeCell ref="S5:Z5"/>
    <mergeCell ref="A2:Z2"/>
    <mergeCell ref="B5:B6"/>
  </mergeCells>
  <pageMargins left="0.39685039370078701" right="0.196850393700787" top="0.511811023622047" bottom="0.49803149600000002" header="0.31496062992126" footer="0.31496062992126"/>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opLeftCell="A4" workbookViewId="0">
      <selection activeCell="X13" sqref="X13"/>
    </sheetView>
  </sheetViews>
  <sheetFormatPr defaultRowHeight="15" x14ac:dyDescent="0.25"/>
  <cols>
    <col min="1" max="1" width="3.21875" style="23" customWidth="1"/>
    <col min="2" max="2" width="8.44140625" style="23" customWidth="1"/>
    <col min="3" max="3" width="6.109375" style="80" customWidth="1"/>
    <col min="4" max="5" width="6.109375" style="78" customWidth="1"/>
    <col min="6" max="6" width="6.109375" style="81" customWidth="1"/>
    <col min="7" max="7" width="6.109375" style="26" customWidth="1"/>
    <col min="8" max="8" width="6.109375" style="78" customWidth="1"/>
    <col min="9" max="9" width="6.109375" style="79" customWidth="1"/>
    <col min="10" max="10" width="6.109375" style="80" customWidth="1"/>
    <col min="11" max="11" width="6.109375" style="78" customWidth="1"/>
    <col min="12" max="13" width="6.109375" style="80" customWidth="1"/>
    <col min="14" max="14" width="6.109375" style="78" customWidth="1"/>
    <col min="15" max="15" width="6.109375" style="26" customWidth="1"/>
    <col min="16" max="16" width="6.109375" style="79" customWidth="1"/>
    <col min="17" max="20" width="6.109375" style="73" customWidth="1"/>
    <col min="21" max="25" width="6.109375" style="23" customWidth="1"/>
    <col min="26" max="26" width="8.88671875" style="23"/>
    <col min="27" max="30" width="0" style="23" hidden="1" customWidth="1"/>
    <col min="31" max="16384" width="8.88671875" style="23"/>
  </cols>
  <sheetData>
    <row r="1" spans="1:29" x14ac:dyDescent="0.25">
      <c r="Q1" s="207" t="s">
        <v>13</v>
      </c>
      <c r="R1" s="207"/>
      <c r="S1" s="207"/>
      <c r="T1" s="207"/>
      <c r="U1" s="207"/>
      <c r="V1" s="117"/>
      <c r="W1" s="117"/>
      <c r="X1" s="117"/>
      <c r="Y1" s="117"/>
    </row>
    <row r="2" spans="1:29" ht="20.25" customHeight="1" x14ac:dyDescent="0.25">
      <c r="A2" s="201" t="s">
        <v>66</v>
      </c>
      <c r="B2" s="201"/>
      <c r="C2" s="201"/>
      <c r="D2" s="201"/>
      <c r="E2" s="201"/>
      <c r="F2" s="201"/>
      <c r="G2" s="201"/>
      <c r="H2" s="201"/>
      <c r="I2" s="201"/>
      <c r="J2" s="201"/>
      <c r="K2" s="201"/>
      <c r="L2" s="201"/>
      <c r="M2" s="201"/>
      <c r="N2" s="201"/>
      <c r="O2" s="201"/>
      <c r="P2" s="201"/>
      <c r="Q2" s="201"/>
      <c r="R2" s="201"/>
      <c r="S2" s="201"/>
      <c r="T2" s="201"/>
      <c r="U2" s="201"/>
      <c r="V2" s="92"/>
      <c r="W2" s="92"/>
      <c r="X2" s="92"/>
      <c r="Y2" s="92"/>
    </row>
    <row r="3" spans="1:29" ht="18" customHeight="1" x14ac:dyDescent="0.25">
      <c r="A3" s="208" t="s">
        <v>73</v>
      </c>
      <c r="B3" s="208"/>
      <c r="C3" s="208"/>
      <c r="D3" s="208"/>
      <c r="E3" s="208"/>
      <c r="F3" s="208"/>
      <c r="G3" s="208"/>
      <c r="H3" s="208"/>
      <c r="I3" s="208"/>
      <c r="J3" s="208"/>
      <c r="K3" s="208"/>
      <c r="L3" s="208"/>
      <c r="M3" s="208"/>
      <c r="N3" s="208"/>
      <c r="O3" s="208"/>
      <c r="P3" s="208"/>
      <c r="Q3" s="208"/>
      <c r="R3" s="208"/>
      <c r="S3" s="208"/>
      <c r="T3" s="208"/>
      <c r="U3" s="208"/>
      <c r="V3" s="93"/>
      <c r="W3" s="93"/>
      <c r="X3" s="93"/>
      <c r="Y3" s="93"/>
    </row>
    <row r="4" spans="1:29" ht="6.75" customHeight="1" x14ac:dyDescent="0.25"/>
    <row r="5" spans="1:29" s="27" customFormat="1" ht="21" customHeight="1" x14ac:dyDescent="0.3">
      <c r="A5" s="209" t="s">
        <v>52</v>
      </c>
      <c r="B5" s="209" t="s">
        <v>67</v>
      </c>
      <c r="C5" s="206">
        <v>2017</v>
      </c>
      <c r="D5" s="206"/>
      <c r="E5" s="206"/>
      <c r="F5" s="206">
        <v>2018</v>
      </c>
      <c r="G5" s="206"/>
      <c r="H5" s="206"/>
      <c r="I5" s="206">
        <v>2019</v>
      </c>
      <c r="J5" s="206"/>
      <c r="K5" s="206"/>
      <c r="L5" s="206">
        <v>2020</v>
      </c>
      <c r="M5" s="206"/>
      <c r="N5" s="206"/>
      <c r="O5" s="206">
        <v>2021</v>
      </c>
      <c r="P5" s="206"/>
      <c r="Q5" s="206"/>
      <c r="R5" s="213" t="s">
        <v>98</v>
      </c>
      <c r="S5" s="213"/>
      <c r="T5" s="213"/>
      <c r="U5" s="212" t="s">
        <v>68</v>
      </c>
      <c r="V5" s="118"/>
      <c r="W5" s="118"/>
      <c r="X5" s="118"/>
      <c r="Y5" s="118"/>
    </row>
    <row r="6" spans="1:29" s="27" customFormat="1" ht="21" customHeight="1" x14ac:dyDescent="0.3">
      <c r="A6" s="210"/>
      <c r="B6" s="210"/>
      <c r="C6" s="206" t="s">
        <v>25</v>
      </c>
      <c r="D6" s="206"/>
      <c r="E6" s="203" t="s">
        <v>65</v>
      </c>
      <c r="F6" s="206" t="s">
        <v>25</v>
      </c>
      <c r="G6" s="206"/>
      <c r="H6" s="203" t="s">
        <v>65</v>
      </c>
      <c r="I6" s="206" t="s">
        <v>25</v>
      </c>
      <c r="J6" s="206"/>
      <c r="K6" s="203" t="s">
        <v>65</v>
      </c>
      <c r="L6" s="206" t="s">
        <v>25</v>
      </c>
      <c r="M6" s="206"/>
      <c r="N6" s="203" t="s">
        <v>65</v>
      </c>
      <c r="O6" s="206" t="s">
        <v>25</v>
      </c>
      <c r="P6" s="206"/>
      <c r="Q6" s="203" t="s">
        <v>65</v>
      </c>
      <c r="R6" s="213" t="s">
        <v>25</v>
      </c>
      <c r="S6" s="213"/>
      <c r="T6" s="214" t="s">
        <v>65</v>
      </c>
      <c r="U6" s="212"/>
      <c r="V6" s="118"/>
      <c r="W6" s="118"/>
      <c r="X6" s="118"/>
      <c r="Y6" s="118"/>
      <c r="AA6" s="27" t="s">
        <v>74</v>
      </c>
      <c r="AB6" s="27" t="s">
        <v>75</v>
      </c>
    </row>
    <row r="7" spans="1:29" s="27" customFormat="1" ht="110.25" customHeight="1" x14ac:dyDescent="0.3">
      <c r="A7" s="211"/>
      <c r="B7" s="211"/>
      <c r="C7" s="83" t="s">
        <v>63</v>
      </c>
      <c r="D7" s="83" t="s">
        <v>64</v>
      </c>
      <c r="E7" s="203"/>
      <c r="F7" s="83" t="s">
        <v>63</v>
      </c>
      <c r="G7" s="83" t="s">
        <v>64</v>
      </c>
      <c r="H7" s="203"/>
      <c r="I7" s="83" t="s">
        <v>63</v>
      </c>
      <c r="J7" s="83" t="s">
        <v>64</v>
      </c>
      <c r="K7" s="203"/>
      <c r="L7" s="83" t="s">
        <v>63</v>
      </c>
      <c r="M7" s="83" t="s">
        <v>64</v>
      </c>
      <c r="N7" s="203"/>
      <c r="O7" s="83" t="s">
        <v>63</v>
      </c>
      <c r="P7" s="83" t="s">
        <v>64</v>
      </c>
      <c r="Q7" s="203"/>
      <c r="R7" s="141" t="s">
        <v>63</v>
      </c>
      <c r="S7" s="141" t="s">
        <v>64</v>
      </c>
      <c r="T7" s="214"/>
      <c r="U7" s="212"/>
      <c r="V7" s="118"/>
      <c r="W7" s="118"/>
      <c r="X7" s="118"/>
      <c r="Y7" s="118"/>
    </row>
    <row r="8" spans="1:29" s="29" customFormat="1" ht="26.25" customHeight="1" x14ac:dyDescent="0.25">
      <c r="A8" s="28">
        <v>1</v>
      </c>
      <c r="B8" s="84" t="s">
        <v>41</v>
      </c>
      <c r="C8" s="66">
        <v>2718</v>
      </c>
      <c r="D8" s="66">
        <v>339</v>
      </c>
      <c r="E8" s="63">
        <f>D8/(C8+D8)*100</f>
        <v>11.089303238469087</v>
      </c>
      <c r="F8" s="66">
        <v>3631</v>
      </c>
      <c r="G8" s="66">
        <v>280</v>
      </c>
      <c r="H8" s="63">
        <f>G8/(F8+G8)*100</f>
        <v>7.15929429813347</v>
      </c>
      <c r="I8" s="66">
        <v>3015</v>
      </c>
      <c r="J8" s="66">
        <v>1047</v>
      </c>
      <c r="K8" s="63">
        <f>J8/(I8+J8)*100</f>
        <v>25.775480059084195</v>
      </c>
      <c r="L8" s="65">
        <v>2617</v>
      </c>
      <c r="M8" s="65">
        <v>885</v>
      </c>
      <c r="N8" s="63">
        <f>M8/(L8+M8)*100</f>
        <v>25.271273557966879</v>
      </c>
      <c r="O8" s="38">
        <v>1620</v>
      </c>
      <c r="P8" s="65">
        <v>330</v>
      </c>
      <c r="Q8" s="63">
        <f>P8/(O8+P8)*100</f>
        <v>16.923076923076923</v>
      </c>
      <c r="R8" s="142">
        <v>555</v>
      </c>
      <c r="S8" s="142">
        <v>451</v>
      </c>
      <c r="T8" s="63">
        <f>S8/(R8+S8)*100</f>
        <v>44.831013916500993</v>
      </c>
      <c r="U8" s="70">
        <f>(E8+H8+K8+N8+Q8+T8)/6</f>
        <v>21.84157366553859</v>
      </c>
      <c r="V8" s="119"/>
      <c r="W8" s="119"/>
      <c r="X8" s="119"/>
      <c r="Y8" s="119"/>
      <c r="AA8" s="94">
        <f>C8+D8+F8+G8+I8+J8+L8+M8+O8+P8</f>
        <v>16482</v>
      </c>
      <c r="AB8" s="94">
        <f>D8+G8+J8+M8+P8</f>
        <v>2881</v>
      </c>
      <c r="AC8" s="29">
        <f>AB8/AA8*100</f>
        <v>17.479674796747968</v>
      </c>
    </row>
    <row r="9" spans="1:29" s="80" customFormat="1" ht="30" x14ac:dyDescent="0.25">
      <c r="A9" s="24">
        <v>2</v>
      </c>
      <c r="B9" s="84" t="s">
        <v>56</v>
      </c>
      <c r="C9" s="66">
        <v>5156</v>
      </c>
      <c r="D9" s="66">
        <v>373</v>
      </c>
      <c r="E9" s="63">
        <f>D9/(C9+D9)*100</f>
        <v>6.7462470609513474</v>
      </c>
      <c r="F9" s="66">
        <v>5383</v>
      </c>
      <c r="G9" s="66">
        <v>81</v>
      </c>
      <c r="H9" s="63">
        <f t="shared" ref="H9:H10" si="0">G9/(F9+G9)*100</f>
        <v>1.4824304538799415</v>
      </c>
      <c r="I9" s="66">
        <v>4618</v>
      </c>
      <c r="J9" s="66">
        <v>326</v>
      </c>
      <c r="K9" s="63">
        <f t="shared" ref="K9:K10" si="1">J9/(I9+J9)*100</f>
        <v>6.5938511326860834</v>
      </c>
      <c r="L9" s="66">
        <v>3254</v>
      </c>
      <c r="M9" s="66">
        <v>538</v>
      </c>
      <c r="N9" s="63">
        <f t="shared" ref="N9:N10" si="2">M9/(L9+M9)*100</f>
        <v>14.187763713080168</v>
      </c>
      <c r="O9" s="39">
        <v>2540</v>
      </c>
      <c r="P9" s="65">
        <v>463</v>
      </c>
      <c r="Q9" s="63">
        <f t="shared" ref="Q9:Q10" si="3">P9/(O9+P9)*100</f>
        <v>15.417915417915417</v>
      </c>
      <c r="R9" s="38">
        <v>2538</v>
      </c>
      <c r="S9" s="65">
        <v>403</v>
      </c>
      <c r="T9" s="63">
        <f t="shared" ref="T9:T10" si="4">S9/(R9+S9)*100</f>
        <v>13.702822169330158</v>
      </c>
      <c r="U9" s="70">
        <f t="shared" ref="U9:U10" si="5">(E9+H9+K9+N9+Q9+T9)/6</f>
        <v>9.6885049913071857</v>
      </c>
      <c r="V9" s="119"/>
      <c r="W9" s="119"/>
      <c r="X9" s="119"/>
      <c r="Y9" s="119"/>
      <c r="AA9" s="94">
        <f>C9+D9+F9+G9+I9+J9+L9+M9+O9+P9</f>
        <v>22732</v>
      </c>
      <c r="AB9" s="94">
        <f>D9+G9+J9+M9+P9</f>
        <v>1781</v>
      </c>
      <c r="AC9" s="29">
        <f t="shared" ref="AC9:AC11" si="6">AB9/AA9*100</f>
        <v>7.8347703677635048</v>
      </c>
    </row>
    <row r="10" spans="1:29" s="80" customFormat="1" ht="30" x14ac:dyDescent="0.25">
      <c r="A10" s="28">
        <v>3</v>
      </c>
      <c r="B10" s="85" t="s">
        <v>39</v>
      </c>
      <c r="C10" s="65">
        <v>2304</v>
      </c>
      <c r="D10" s="66">
        <v>0</v>
      </c>
      <c r="E10" s="63">
        <f>D10/(C10+D10)*100</f>
        <v>0</v>
      </c>
      <c r="F10" s="66">
        <v>2430</v>
      </c>
      <c r="G10" s="66">
        <v>0</v>
      </c>
      <c r="H10" s="63">
        <f t="shared" si="0"/>
        <v>0</v>
      </c>
      <c r="I10" s="66">
        <v>2849</v>
      </c>
      <c r="J10" s="66">
        <v>0</v>
      </c>
      <c r="K10" s="63">
        <f t="shared" si="1"/>
        <v>0</v>
      </c>
      <c r="L10" s="66">
        <v>2419</v>
      </c>
      <c r="M10" s="66">
        <v>0</v>
      </c>
      <c r="N10" s="63">
        <f t="shared" si="2"/>
        <v>0</v>
      </c>
      <c r="O10" s="39">
        <v>2006</v>
      </c>
      <c r="P10" s="65">
        <v>0</v>
      </c>
      <c r="Q10" s="63">
        <f t="shared" si="3"/>
        <v>0</v>
      </c>
      <c r="R10" s="142">
        <v>1932</v>
      </c>
      <c r="S10" s="142">
        <v>0</v>
      </c>
      <c r="T10" s="63">
        <f t="shared" si="4"/>
        <v>0</v>
      </c>
      <c r="U10" s="70">
        <f t="shared" si="5"/>
        <v>0</v>
      </c>
      <c r="V10" s="119"/>
      <c r="W10" s="119"/>
      <c r="X10" s="119"/>
      <c r="Y10" s="119"/>
      <c r="AA10" s="94">
        <f>C10+D10+F10+G10+I10+J10+L10+M10+O10+P10</f>
        <v>12008</v>
      </c>
      <c r="AB10" s="94">
        <f>D10+G10+J10+M10+P10</f>
        <v>0</v>
      </c>
      <c r="AC10" s="29">
        <f t="shared" si="6"/>
        <v>0</v>
      </c>
    </row>
    <row r="11" spans="1:29" s="80" customFormat="1" ht="21.75" customHeight="1" x14ac:dyDescent="0.25">
      <c r="A11" s="204" t="s">
        <v>12</v>
      </c>
      <c r="B11" s="205"/>
      <c r="C11" s="40">
        <f>SUM(C8:C10)</f>
        <v>10178</v>
      </c>
      <c r="D11" s="40">
        <f t="shared" ref="D11" si="7">SUM(D8:D10)</f>
        <v>712</v>
      </c>
      <c r="E11" s="82">
        <f>SUM(E8:E10)/3</f>
        <v>5.9451834331401443</v>
      </c>
      <c r="F11" s="67">
        <f>SUM(F8:F10)</f>
        <v>11444</v>
      </c>
      <c r="G11" s="67">
        <f>SUM(G8:G10)</f>
        <v>361</v>
      </c>
      <c r="H11" s="82">
        <f>SUM(H8:H10)/3</f>
        <v>2.8805749173378037</v>
      </c>
      <c r="I11" s="67">
        <f>SUM(I8:I10)</f>
        <v>10482</v>
      </c>
      <c r="J11" s="67">
        <f>SUM(J8:J10)</f>
        <v>1373</v>
      </c>
      <c r="K11" s="82">
        <f>SUM(K8:K10)/3</f>
        <v>10.789777063923426</v>
      </c>
      <c r="L11" s="67">
        <f>SUM(L8:L10)</f>
        <v>8290</v>
      </c>
      <c r="M11" s="67">
        <f>SUM(M8:M10)</f>
        <v>1423</v>
      </c>
      <c r="N11" s="82">
        <f>SUM(N8:N10)/3</f>
        <v>13.153012423682348</v>
      </c>
      <c r="O11" s="67">
        <f>SUM(O8:O10)</f>
        <v>6166</v>
      </c>
      <c r="P11" s="67">
        <f>SUM(P8:P10)</f>
        <v>793</v>
      </c>
      <c r="Q11" s="82">
        <f>SUM(Q8:Q10)/3</f>
        <v>10.780330780330781</v>
      </c>
      <c r="R11" s="143">
        <f>SUM(R8:R10)</f>
        <v>5025</v>
      </c>
      <c r="S11" s="143">
        <f>SUM(S8:S10)</f>
        <v>854</v>
      </c>
      <c r="T11" s="144">
        <f>SUM(T8:T10)/3</f>
        <v>19.511278695277053</v>
      </c>
      <c r="U11" s="82">
        <f>SUM(U8:U10)/3</f>
        <v>10.510026218948591</v>
      </c>
      <c r="V11" s="120"/>
      <c r="W11" s="120"/>
      <c r="X11" s="120"/>
      <c r="Y11" s="120"/>
      <c r="AA11" s="95">
        <f>SUM(AA8:AA10)</f>
        <v>51222</v>
      </c>
      <c r="AB11" s="95">
        <f>SUM(AB8:AB10)</f>
        <v>4662</v>
      </c>
      <c r="AC11" s="29">
        <f t="shared" si="6"/>
        <v>9.1015579243293896</v>
      </c>
    </row>
    <row r="13" spans="1:29" x14ac:dyDescent="0.25">
      <c r="A13" s="41"/>
      <c r="B13" s="41"/>
      <c r="C13" s="91"/>
      <c r="D13" s="91"/>
      <c r="E13" s="91"/>
      <c r="F13" s="91"/>
      <c r="G13" s="91"/>
      <c r="H13" s="89"/>
      <c r="I13" s="42"/>
      <c r="J13" s="90"/>
      <c r="K13" s="89"/>
      <c r="L13" s="90"/>
      <c r="M13" s="37"/>
      <c r="N13" s="37"/>
      <c r="O13" s="37"/>
      <c r="P13" s="37"/>
      <c r="Q13" s="37"/>
      <c r="R13" s="37"/>
      <c r="S13" s="37"/>
      <c r="T13" s="37"/>
      <c r="U13" s="37"/>
      <c r="V13" s="37"/>
      <c r="W13" s="37"/>
      <c r="X13" s="37"/>
      <c r="Y13" s="37"/>
    </row>
    <row r="14" spans="1:29" x14ac:dyDescent="0.25">
      <c r="B14" s="69"/>
      <c r="C14" s="69"/>
      <c r="D14" s="69"/>
      <c r="E14" s="69"/>
      <c r="F14" s="91"/>
      <c r="G14" s="91"/>
      <c r="H14" s="89"/>
      <c r="I14" s="91"/>
      <c r="J14" s="90"/>
      <c r="K14" s="89"/>
      <c r="L14" s="23"/>
      <c r="M14" s="37"/>
      <c r="N14" s="37"/>
      <c r="O14" s="37"/>
      <c r="P14" s="37"/>
      <c r="Q14" s="37"/>
      <c r="R14" s="37"/>
      <c r="S14" s="37"/>
      <c r="T14" s="37"/>
      <c r="U14" s="37"/>
      <c r="V14" s="37"/>
      <c r="W14" s="37"/>
      <c r="X14" s="37"/>
      <c r="Y14" s="37"/>
    </row>
    <row r="15" spans="1:29" x14ac:dyDescent="0.25">
      <c r="C15" s="54"/>
      <c r="D15" s="90"/>
      <c r="E15" s="89"/>
      <c r="F15" s="91"/>
      <c r="G15" s="91"/>
      <c r="H15" s="89"/>
      <c r="I15" s="91"/>
      <c r="J15" s="90"/>
      <c r="K15" s="89"/>
      <c r="L15" s="23"/>
      <c r="M15" s="90"/>
      <c r="N15" s="69"/>
      <c r="O15" s="37"/>
      <c r="P15" s="69"/>
      <c r="Q15" s="72"/>
      <c r="R15" s="72"/>
      <c r="S15" s="72"/>
      <c r="T15" s="72"/>
    </row>
    <row r="16" spans="1:29" hidden="1" x14ac:dyDescent="0.25">
      <c r="B16" s="108" t="s">
        <v>99</v>
      </c>
      <c r="C16" s="109"/>
      <c r="D16" s="110"/>
      <c r="E16" s="111"/>
      <c r="F16" s="112"/>
      <c r="G16" s="112"/>
      <c r="H16" s="111"/>
      <c r="I16" s="112"/>
      <c r="J16" s="90"/>
      <c r="K16" s="89"/>
      <c r="L16" s="23"/>
      <c r="M16" s="90"/>
      <c r="N16" s="69"/>
      <c r="O16" s="37"/>
      <c r="P16" s="69"/>
      <c r="Q16" s="72"/>
      <c r="R16" s="72"/>
      <c r="S16" s="72"/>
      <c r="T16" s="72"/>
    </row>
    <row r="17" spans="1:25" ht="62.25" hidden="1" x14ac:dyDescent="0.25">
      <c r="B17" s="113" t="s">
        <v>58</v>
      </c>
      <c r="C17" s="114" t="s">
        <v>57</v>
      </c>
      <c r="D17" s="115" t="s">
        <v>53</v>
      </c>
      <c r="E17" s="115" t="s">
        <v>54</v>
      </c>
      <c r="F17" s="115" t="s">
        <v>55</v>
      </c>
      <c r="G17" s="115" t="s">
        <v>56</v>
      </c>
      <c r="H17" s="116" t="s">
        <v>39</v>
      </c>
      <c r="I17" s="112"/>
      <c r="J17" s="90"/>
      <c r="K17" s="89"/>
      <c r="L17" s="23"/>
      <c r="M17" s="90"/>
      <c r="N17" s="90"/>
      <c r="O17" s="91"/>
      <c r="P17" s="90"/>
      <c r="Q17" s="89"/>
      <c r="R17" s="89"/>
      <c r="S17" s="89"/>
      <c r="T17" s="89"/>
    </row>
    <row r="18" spans="1:25" x14ac:dyDescent="0.25">
      <c r="C18" s="54"/>
      <c r="D18" s="90"/>
      <c r="E18" s="89"/>
      <c r="F18" s="91"/>
      <c r="G18" s="91"/>
      <c r="H18" s="89"/>
      <c r="I18" s="91"/>
      <c r="J18" s="90"/>
      <c r="K18" s="89"/>
      <c r="L18" s="23"/>
      <c r="M18" s="90"/>
      <c r="N18" s="90"/>
      <c r="O18" s="91"/>
      <c r="P18" s="90"/>
      <c r="Q18" s="89"/>
      <c r="R18" s="89"/>
      <c r="S18" s="89"/>
      <c r="T18" s="89"/>
    </row>
    <row r="19" spans="1:25" x14ac:dyDescent="0.25">
      <c r="A19" s="41"/>
      <c r="B19" s="69"/>
      <c r="C19" s="69"/>
      <c r="D19" s="69"/>
      <c r="E19" s="69"/>
      <c r="F19" s="91"/>
      <c r="G19" s="91"/>
      <c r="H19" s="89"/>
      <c r="I19" s="91"/>
      <c r="J19" s="90"/>
      <c r="K19" s="89"/>
      <c r="L19" s="23"/>
      <c r="M19" s="37"/>
      <c r="N19" s="37"/>
      <c r="O19" s="37"/>
      <c r="P19" s="37"/>
      <c r="Q19" s="37"/>
      <c r="R19" s="37"/>
      <c r="S19" s="37"/>
      <c r="T19" s="37"/>
      <c r="U19" s="37"/>
      <c r="V19" s="37"/>
      <c r="W19" s="37"/>
      <c r="X19" s="37"/>
      <c r="Y19" s="37"/>
    </row>
    <row r="20" spans="1:25" x14ac:dyDescent="0.25">
      <c r="C20" s="23"/>
      <c r="D20" s="23"/>
      <c r="E20" s="23"/>
      <c r="H20" s="89"/>
      <c r="I20" s="90"/>
      <c r="J20" s="23"/>
      <c r="K20" s="71"/>
      <c r="L20" s="69"/>
      <c r="M20" s="69"/>
      <c r="N20" s="72"/>
      <c r="O20" s="86"/>
      <c r="P20" s="69"/>
      <c r="Q20" s="72"/>
      <c r="R20" s="72"/>
      <c r="S20" s="72"/>
      <c r="T20" s="72"/>
    </row>
    <row r="21" spans="1:25" x14ac:dyDescent="0.25">
      <c r="C21" s="90"/>
      <c r="D21" s="89"/>
      <c r="E21" s="89"/>
      <c r="H21" s="89"/>
      <c r="J21" s="90"/>
      <c r="K21" s="89"/>
      <c r="L21" s="90"/>
      <c r="M21" s="90"/>
      <c r="N21" s="89"/>
    </row>
    <row r="22" spans="1:25" x14ac:dyDescent="0.25">
      <c r="C22" s="90"/>
      <c r="D22" s="89"/>
      <c r="E22" s="89"/>
      <c r="H22" s="89"/>
      <c r="J22" s="90"/>
      <c r="K22" s="89"/>
      <c r="L22" s="90"/>
      <c r="M22" s="90"/>
      <c r="N22" s="89"/>
    </row>
    <row r="23" spans="1:25" x14ac:dyDescent="0.25">
      <c r="C23" s="90"/>
      <c r="D23" s="89"/>
      <c r="E23" s="89"/>
      <c r="H23" s="89"/>
      <c r="J23" s="90"/>
      <c r="K23" s="89"/>
      <c r="L23" s="90"/>
      <c r="M23" s="90"/>
      <c r="N23" s="89"/>
    </row>
    <row r="24" spans="1:25" x14ac:dyDescent="0.25">
      <c r="C24" s="90"/>
      <c r="D24" s="89"/>
      <c r="E24" s="89"/>
      <c r="H24" s="89"/>
      <c r="J24" s="90"/>
      <c r="K24" s="89"/>
      <c r="L24" s="90"/>
      <c r="M24" s="90"/>
      <c r="N24" s="89"/>
    </row>
  </sheetData>
  <mergeCells count="25">
    <mergeCell ref="L5:N5"/>
    <mergeCell ref="R5:T5"/>
    <mergeCell ref="R6:S6"/>
    <mergeCell ref="C6:D6"/>
    <mergeCell ref="T6:T7"/>
    <mergeCell ref="F6:G6"/>
    <mergeCell ref="Q6:Q7"/>
    <mergeCell ref="O5:Q5"/>
    <mergeCell ref="I5:K5"/>
    <mergeCell ref="E6:E7"/>
    <mergeCell ref="A11:B11"/>
    <mergeCell ref="C5:E5"/>
    <mergeCell ref="F5:H5"/>
    <mergeCell ref="Q1:U1"/>
    <mergeCell ref="A2:U2"/>
    <mergeCell ref="A3:U3"/>
    <mergeCell ref="A5:A7"/>
    <mergeCell ref="B5:B7"/>
    <mergeCell ref="U5:U7"/>
    <mergeCell ref="H6:H7"/>
    <mergeCell ref="I6:J6"/>
    <mergeCell ref="K6:K7"/>
    <mergeCell ref="L6:M6"/>
    <mergeCell ref="N6:N7"/>
    <mergeCell ref="O6:P6"/>
  </mergeCells>
  <pageMargins left="0.45" right="0.35" top="0.5" bottom="0.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106" zoomScaleNormal="106" workbookViewId="0">
      <selection activeCell="N35" sqref="N35"/>
    </sheetView>
  </sheetViews>
  <sheetFormatPr defaultRowHeight="15" x14ac:dyDescent="0.25"/>
  <cols>
    <col min="1" max="1" width="2.21875" style="23" customWidth="1"/>
    <col min="2" max="2" width="7.88671875" style="23" customWidth="1"/>
    <col min="3" max="3" width="3.77734375" style="30" customWidth="1"/>
    <col min="4" max="4" width="3.77734375" style="32" customWidth="1"/>
    <col min="5" max="5" width="5.77734375" style="121" hidden="1" customWidth="1"/>
    <col min="6" max="6" width="4.44140625" style="43" customWidth="1"/>
    <col min="7" max="7" width="3.77734375" style="31" customWidth="1"/>
    <col min="8" max="8" width="3.77734375" style="26" customWidth="1"/>
    <col min="9" max="9" width="5.77734375" style="125" hidden="1" customWidth="1"/>
    <col min="10" max="10" width="4.44140625" style="57" customWidth="1"/>
    <col min="11" max="11" width="3.77734375" style="25" customWidth="1"/>
    <col min="12" max="12" width="4.44140625" style="58" customWidth="1"/>
    <col min="13" max="13" width="5.44140625" style="126" hidden="1" customWidth="1"/>
    <col min="14" max="14" width="4.44140625" style="57" customWidth="1"/>
    <col min="15" max="16" width="3.77734375" style="58" customWidth="1"/>
    <col min="17" max="17" width="5.77734375" style="127" hidden="1" customWidth="1"/>
    <col min="18" max="18" width="4.44140625" style="57" customWidth="1"/>
    <col min="19" max="19" width="3.77734375" style="26" customWidth="1"/>
    <col min="20" max="20" width="3.77734375" style="25" customWidth="1"/>
    <col min="21" max="21" width="5.77734375" style="130" hidden="1" customWidth="1"/>
    <col min="22" max="22" width="4.44140625" style="73" customWidth="1"/>
    <col min="23" max="23" width="5.77734375" style="131" hidden="1" customWidth="1"/>
    <col min="24" max="25" width="5.77734375" style="134" customWidth="1"/>
    <col min="26" max="26" width="5.77734375" style="131" hidden="1" customWidth="1"/>
    <col min="27" max="27" width="5.77734375" style="138" customWidth="1"/>
    <col min="28" max="28" width="4.44140625" style="23" customWidth="1"/>
    <col min="29" max="16384" width="8.88671875" style="23"/>
  </cols>
  <sheetData>
    <row r="1" spans="1:28" x14ac:dyDescent="0.25">
      <c r="W1" s="216" t="s">
        <v>96</v>
      </c>
      <c r="X1" s="216"/>
      <c r="Y1" s="216"/>
      <c r="Z1" s="216"/>
      <c r="AA1" s="216"/>
      <c r="AB1" s="216"/>
    </row>
    <row r="2" spans="1:28" ht="15.75" x14ac:dyDescent="0.25">
      <c r="A2" s="217" t="s">
        <v>40</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row>
    <row r="3" spans="1:28" ht="15.75" x14ac:dyDescent="0.25">
      <c r="A3" s="218" t="s">
        <v>72</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row>
    <row r="4" spans="1:28" ht="6.75" customHeight="1" x14ac:dyDescent="0.25"/>
    <row r="5" spans="1:28" s="27" customFormat="1" ht="14.25" x14ac:dyDescent="0.3">
      <c r="A5" s="219" t="s">
        <v>52</v>
      </c>
      <c r="B5" s="219" t="s">
        <v>24</v>
      </c>
      <c r="C5" s="221">
        <v>2017</v>
      </c>
      <c r="D5" s="222"/>
      <c r="E5" s="222"/>
      <c r="F5" s="223"/>
      <c r="G5" s="221">
        <v>2018</v>
      </c>
      <c r="H5" s="222"/>
      <c r="I5" s="222"/>
      <c r="J5" s="223"/>
      <c r="K5" s="221">
        <v>2019</v>
      </c>
      <c r="L5" s="222"/>
      <c r="M5" s="222"/>
      <c r="N5" s="223"/>
      <c r="O5" s="221">
        <v>2020</v>
      </c>
      <c r="P5" s="222"/>
      <c r="Q5" s="222"/>
      <c r="R5" s="223"/>
      <c r="S5" s="221">
        <v>2021</v>
      </c>
      <c r="T5" s="222"/>
      <c r="U5" s="222"/>
      <c r="V5" s="223"/>
      <c r="W5" s="226" t="s">
        <v>60</v>
      </c>
      <c r="X5" s="228" t="s">
        <v>100</v>
      </c>
      <c r="Y5" s="229"/>
      <c r="Z5" s="229"/>
      <c r="AA5" s="230"/>
      <c r="AB5" s="224" t="s">
        <v>61</v>
      </c>
    </row>
    <row r="6" spans="1:28" s="27" customFormat="1" ht="99" customHeight="1" x14ac:dyDescent="0.3">
      <c r="A6" s="220"/>
      <c r="B6" s="220"/>
      <c r="C6" s="76" t="s">
        <v>41</v>
      </c>
      <c r="D6" s="76" t="s">
        <v>42</v>
      </c>
      <c r="E6" s="122" t="s">
        <v>59</v>
      </c>
      <c r="F6" s="77" t="s">
        <v>62</v>
      </c>
      <c r="G6" s="76" t="s">
        <v>41</v>
      </c>
      <c r="H6" s="76" t="s">
        <v>42</v>
      </c>
      <c r="I6" s="122" t="s">
        <v>59</v>
      </c>
      <c r="J6" s="77" t="s">
        <v>62</v>
      </c>
      <c r="K6" s="76" t="s">
        <v>41</v>
      </c>
      <c r="L6" s="76" t="s">
        <v>42</v>
      </c>
      <c r="M6" s="122" t="s">
        <v>59</v>
      </c>
      <c r="N6" s="77" t="s">
        <v>62</v>
      </c>
      <c r="O6" s="76" t="s">
        <v>41</v>
      </c>
      <c r="P6" s="76" t="s">
        <v>42</v>
      </c>
      <c r="Q6" s="122" t="s">
        <v>59</v>
      </c>
      <c r="R6" s="77" t="s">
        <v>62</v>
      </c>
      <c r="S6" s="76" t="s">
        <v>41</v>
      </c>
      <c r="T6" s="76" t="s">
        <v>42</v>
      </c>
      <c r="U6" s="122" t="s">
        <v>59</v>
      </c>
      <c r="V6" s="77" t="s">
        <v>62</v>
      </c>
      <c r="W6" s="227"/>
      <c r="X6" s="132" t="s">
        <v>41</v>
      </c>
      <c r="Y6" s="132" t="s">
        <v>42</v>
      </c>
      <c r="Z6" s="133" t="s">
        <v>59</v>
      </c>
      <c r="AA6" s="77" t="s">
        <v>62</v>
      </c>
      <c r="AB6" s="225"/>
    </row>
    <row r="7" spans="1:28" s="29" customFormat="1" ht="24.75" customHeight="1" x14ac:dyDescent="0.25">
      <c r="A7" s="28">
        <v>1</v>
      </c>
      <c r="B7" s="33" t="s">
        <v>43</v>
      </c>
      <c r="C7" s="38">
        <v>54</v>
      </c>
      <c r="D7" s="65">
        <v>92</v>
      </c>
      <c r="E7" s="123">
        <v>705</v>
      </c>
      <c r="F7" s="63">
        <f>(C7+D7)/E7*100</f>
        <v>20.709219858156029</v>
      </c>
      <c r="G7" s="38">
        <v>19</v>
      </c>
      <c r="H7" s="65">
        <v>81</v>
      </c>
      <c r="I7" s="123">
        <v>859</v>
      </c>
      <c r="J7" s="63">
        <f>(G7+H7)/I7*100</f>
        <v>11.641443538998836</v>
      </c>
      <c r="K7" s="38">
        <v>12</v>
      </c>
      <c r="L7" s="65">
        <v>34</v>
      </c>
      <c r="M7" s="123">
        <v>362</v>
      </c>
      <c r="N7" s="63">
        <f>(K7+L7)/M7*100</f>
        <v>12.707182320441991</v>
      </c>
      <c r="O7" s="65">
        <v>183</v>
      </c>
      <c r="P7" s="65">
        <v>38</v>
      </c>
      <c r="Q7" s="128">
        <v>991</v>
      </c>
      <c r="R7" s="63">
        <f>(O7+P7)/Q7*100</f>
        <v>22.300706357214935</v>
      </c>
      <c r="S7" s="38">
        <v>55</v>
      </c>
      <c r="T7" s="74">
        <v>37</v>
      </c>
      <c r="U7" s="128">
        <v>602</v>
      </c>
      <c r="V7" s="63">
        <f>(S7+T7)/U7*100</f>
        <v>15.282392026578073</v>
      </c>
      <c r="W7" s="128">
        <f>T7+C7+D7+G7+H7+K7+L7+O7+P7+S7</f>
        <v>605</v>
      </c>
      <c r="X7" s="136">
        <v>0</v>
      </c>
      <c r="Y7" s="136">
        <v>4</v>
      </c>
      <c r="Z7" s="137">
        <v>111</v>
      </c>
      <c r="AA7" s="139">
        <f>(X7+Y7)/Z7*100</f>
        <v>3.6036036036036037</v>
      </c>
      <c r="AB7" s="70">
        <f>(F7+J7+N7+R7+V7+AA7)/6</f>
        <v>14.374091284165578</v>
      </c>
    </row>
    <row r="8" spans="1:28" s="30" customFormat="1" ht="24.75" customHeight="1" x14ac:dyDescent="0.25">
      <c r="A8" s="24">
        <v>2</v>
      </c>
      <c r="B8" s="33" t="s">
        <v>44</v>
      </c>
      <c r="C8" s="39">
        <v>10</v>
      </c>
      <c r="D8" s="66">
        <v>49</v>
      </c>
      <c r="E8" s="123">
        <v>443</v>
      </c>
      <c r="F8" s="63">
        <f>(C8+D8)/E8*100</f>
        <v>13.318284424379231</v>
      </c>
      <c r="G8" s="39">
        <v>2</v>
      </c>
      <c r="H8" s="66">
        <v>7</v>
      </c>
      <c r="I8" s="123">
        <v>957</v>
      </c>
      <c r="J8" s="63">
        <f t="shared" ref="J8:J17" si="0">(G8+H8)/I8*100</f>
        <v>0.94043887147335425</v>
      </c>
      <c r="K8" s="39">
        <v>4</v>
      </c>
      <c r="L8" s="66">
        <v>6</v>
      </c>
      <c r="M8" s="123">
        <v>401</v>
      </c>
      <c r="N8" s="63">
        <f t="shared" ref="N8:N17" si="1">(K8+L8)/M8*100</f>
        <v>2.4937655860349128</v>
      </c>
      <c r="O8" s="66">
        <v>64</v>
      </c>
      <c r="P8" s="66">
        <v>13</v>
      </c>
      <c r="Q8" s="128">
        <v>407</v>
      </c>
      <c r="R8" s="63">
        <f t="shared" ref="R8:R17" si="2">(O8+P8)/Q8*100</f>
        <v>18.918918918918919</v>
      </c>
      <c r="S8" s="39">
        <v>5</v>
      </c>
      <c r="T8" s="74">
        <v>1</v>
      </c>
      <c r="U8" s="128">
        <v>28</v>
      </c>
      <c r="V8" s="63">
        <f t="shared" ref="V8:V17" si="3">(S8+T8)/U8*100</f>
        <v>21.428571428571427</v>
      </c>
      <c r="W8" s="128">
        <f t="shared" ref="W8:W18" si="4">T8+C8+D8+G8+H8+K8+L8+O8+P8+S8</f>
        <v>161</v>
      </c>
      <c r="X8" s="136">
        <v>3</v>
      </c>
      <c r="Y8" s="136">
        <v>0</v>
      </c>
      <c r="Z8" s="137">
        <v>46</v>
      </c>
      <c r="AA8" s="139">
        <f>(X8+Y8)/Z8*100</f>
        <v>6.5217391304347823</v>
      </c>
      <c r="AB8" s="70">
        <f t="shared" ref="AB8:AB17" si="5">(F8+J8+N8+R8+V8+AA8)/6</f>
        <v>10.603619726635438</v>
      </c>
    </row>
    <row r="9" spans="1:28" s="30" customFormat="1" ht="24.75" customHeight="1" x14ac:dyDescent="0.25">
      <c r="A9" s="28">
        <v>3</v>
      </c>
      <c r="B9" s="33" t="s">
        <v>45</v>
      </c>
      <c r="C9" s="39">
        <v>152</v>
      </c>
      <c r="D9" s="66">
        <v>1</v>
      </c>
      <c r="E9" s="123">
        <v>631</v>
      </c>
      <c r="F9" s="63">
        <f>(C9+D9)/E9*100</f>
        <v>24.247226624405705</v>
      </c>
      <c r="G9" s="39">
        <v>6</v>
      </c>
      <c r="H9" s="66">
        <v>0</v>
      </c>
      <c r="I9" s="123">
        <v>258</v>
      </c>
      <c r="J9" s="63">
        <f t="shared" si="0"/>
        <v>2.3255813953488373</v>
      </c>
      <c r="K9" s="39">
        <v>98</v>
      </c>
      <c r="L9" s="66">
        <v>0</v>
      </c>
      <c r="M9" s="123">
        <v>614</v>
      </c>
      <c r="N9" s="63">
        <f t="shared" si="1"/>
        <v>15.960912052117262</v>
      </c>
      <c r="O9" s="66">
        <v>129</v>
      </c>
      <c r="P9" s="66">
        <v>0</v>
      </c>
      <c r="Q9" s="128">
        <v>490</v>
      </c>
      <c r="R9" s="63">
        <f t="shared" si="2"/>
        <v>26.326530612244898</v>
      </c>
      <c r="S9" s="39">
        <v>6</v>
      </c>
      <c r="T9" s="74">
        <v>0</v>
      </c>
      <c r="U9" s="128">
        <v>105</v>
      </c>
      <c r="V9" s="63">
        <f t="shared" si="3"/>
        <v>5.7142857142857144</v>
      </c>
      <c r="W9" s="128">
        <f t="shared" si="4"/>
        <v>392</v>
      </c>
      <c r="X9" s="136">
        <v>3</v>
      </c>
      <c r="Y9" s="136">
        <v>1</v>
      </c>
      <c r="Z9" s="137">
        <v>68</v>
      </c>
      <c r="AA9" s="139">
        <f>(X9+Y9)/Z9*100</f>
        <v>5.8823529411764701</v>
      </c>
      <c r="AB9" s="70">
        <f t="shared" si="5"/>
        <v>13.40948155659648</v>
      </c>
    </row>
    <row r="10" spans="1:28" s="29" customFormat="1" ht="24.75" customHeight="1" x14ac:dyDescent="0.25">
      <c r="A10" s="24">
        <v>4</v>
      </c>
      <c r="B10" s="33" t="s">
        <v>46</v>
      </c>
      <c r="C10" s="38">
        <v>151</v>
      </c>
      <c r="D10" s="65">
        <v>2</v>
      </c>
      <c r="E10" s="123">
        <v>484</v>
      </c>
      <c r="F10" s="63">
        <f>(C10+D10)/E10*100</f>
        <v>31.611570247933884</v>
      </c>
      <c r="G10" s="38">
        <v>214</v>
      </c>
      <c r="H10" s="65">
        <v>2</v>
      </c>
      <c r="I10" s="123">
        <v>815</v>
      </c>
      <c r="J10" s="63">
        <f t="shared" si="0"/>
        <v>26.50306748466258</v>
      </c>
      <c r="K10" s="38">
        <v>121</v>
      </c>
      <c r="L10" s="65">
        <v>8</v>
      </c>
      <c r="M10" s="123">
        <v>948</v>
      </c>
      <c r="N10" s="63">
        <f t="shared" si="1"/>
        <v>13.60759493670886</v>
      </c>
      <c r="O10" s="65">
        <v>177</v>
      </c>
      <c r="P10" s="65">
        <v>20</v>
      </c>
      <c r="Q10" s="128">
        <v>511</v>
      </c>
      <c r="R10" s="63">
        <f>(O10+P10)/Q10*100</f>
        <v>38.551859099804304</v>
      </c>
      <c r="S10" s="38">
        <v>67</v>
      </c>
      <c r="T10" s="74">
        <v>21</v>
      </c>
      <c r="U10" s="128">
        <v>763</v>
      </c>
      <c r="V10" s="63">
        <f t="shared" si="3"/>
        <v>11.533420707732635</v>
      </c>
      <c r="W10" s="128">
        <f t="shared" si="4"/>
        <v>783</v>
      </c>
      <c r="X10" s="136">
        <v>6</v>
      </c>
      <c r="Y10" s="136">
        <v>3</v>
      </c>
      <c r="Z10" s="137">
        <v>524</v>
      </c>
      <c r="AA10" s="139">
        <f>(X10+Y10)/Z10*100</f>
        <v>1.717557251908397</v>
      </c>
      <c r="AB10" s="70">
        <f t="shared" si="5"/>
        <v>20.587511621458443</v>
      </c>
    </row>
    <row r="11" spans="1:28" s="29" customFormat="1" ht="24.75" customHeight="1" x14ac:dyDescent="0.25">
      <c r="A11" s="28">
        <v>5</v>
      </c>
      <c r="B11" s="33" t="s">
        <v>47</v>
      </c>
      <c r="C11" s="38">
        <v>37</v>
      </c>
      <c r="D11" s="65">
        <v>5</v>
      </c>
      <c r="E11" s="123">
        <v>257</v>
      </c>
      <c r="F11" s="63">
        <f>(C11+D11)/E11*100</f>
        <v>16.342412451361866</v>
      </c>
      <c r="G11" s="38">
        <v>14</v>
      </c>
      <c r="H11" s="65">
        <v>37</v>
      </c>
      <c r="I11" s="123">
        <v>239</v>
      </c>
      <c r="J11" s="63">
        <f t="shared" si="0"/>
        <v>21.338912133891213</v>
      </c>
      <c r="K11" s="38">
        <v>63</v>
      </c>
      <c r="L11" s="65">
        <v>2</v>
      </c>
      <c r="M11" s="123">
        <v>275</v>
      </c>
      <c r="N11" s="63">
        <f t="shared" si="1"/>
        <v>23.636363636363637</v>
      </c>
      <c r="O11" s="65">
        <v>26</v>
      </c>
      <c r="P11" s="65">
        <v>27</v>
      </c>
      <c r="Q11" s="128">
        <v>317</v>
      </c>
      <c r="R11" s="63">
        <f t="shared" si="2"/>
        <v>16.719242902208201</v>
      </c>
      <c r="S11" s="38">
        <v>78</v>
      </c>
      <c r="T11" s="74">
        <v>5</v>
      </c>
      <c r="U11" s="128">
        <v>192</v>
      </c>
      <c r="V11" s="63">
        <f t="shared" si="3"/>
        <v>43.229166666666671</v>
      </c>
      <c r="W11" s="128">
        <f t="shared" si="4"/>
        <v>294</v>
      </c>
      <c r="X11" s="136">
        <v>9</v>
      </c>
      <c r="Y11" s="136">
        <v>2</v>
      </c>
      <c r="Z11" s="137">
        <v>53</v>
      </c>
      <c r="AA11" s="139">
        <f>(X11+Y11)/Z11*100</f>
        <v>20.754716981132077</v>
      </c>
      <c r="AB11" s="70">
        <f t="shared" si="5"/>
        <v>23.670135795270614</v>
      </c>
    </row>
    <row r="12" spans="1:28" s="29" customFormat="1" ht="24.75" customHeight="1" x14ac:dyDescent="0.25">
      <c r="A12" s="24">
        <v>6</v>
      </c>
      <c r="B12" s="33" t="s">
        <v>48</v>
      </c>
      <c r="C12" s="38">
        <v>45</v>
      </c>
      <c r="D12" s="65">
        <v>0</v>
      </c>
      <c r="E12" s="123">
        <v>481</v>
      </c>
      <c r="F12" s="63">
        <f t="shared" ref="F12:F17" si="6">(C12+D12)/E12*100</f>
        <v>9.3555093555093567</v>
      </c>
      <c r="G12" s="38">
        <v>14</v>
      </c>
      <c r="H12" s="65">
        <v>0</v>
      </c>
      <c r="I12" s="123">
        <v>329</v>
      </c>
      <c r="J12" s="63">
        <f t="shared" si="0"/>
        <v>4.2553191489361701</v>
      </c>
      <c r="K12" s="38">
        <v>77</v>
      </c>
      <c r="L12" s="65">
        <v>0</v>
      </c>
      <c r="M12" s="123">
        <v>513</v>
      </c>
      <c r="N12" s="63">
        <f t="shared" si="1"/>
        <v>15.009746588693956</v>
      </c>
      <c r="O12" s="65">
        <v>67</v>
      </c>
      <c r="P12" s="65">
        <v>40</v>
      </c>
      <c r="Q12" s="128">
        <v>417</v>
      </c>
      <c r="R12" s="63">
        <f t="shared" si="2"/>
        <v>25.65947242206235</v>
      </c>
      <c r="S12" s="38">
        <v>0</v>
      </c>
      <c r="T12" s="74">
        <v>0</v>
      </c>
      <c r="U12" s="128">
        <v>73</v>
      </c>
      <c r="V12" s="63">
        <f t="shared" si="3"/>
        <v>0</v>
      </c>
      <c r="W12" s="128">
        <f t="shared" si="4"/>
        <v>243</v>
      </c>
      <c r="X12" s="136">
        <v>0</v>
      </c>
      <c r="Y12" s="136">
        <v>0</v>
      </c>
      <c r="Z12" s="137">
        <v>55</v>
      </c>
      <c r="AA12" s="139">
        <f t="shared" ref="AA12:AA17" si="7">(X12+Y12)/Z12*100</f>
        <v>0</v>
      </c>
      <c r="AB12" s="70">
        <f t="shared" si="5"/>
        <v>9.0466745858669722</v>
      </c>
    </row>
    <row r="13" spans="1:28" s="29" customFormat="1" ht="24.75" customHeight="1" x14ac:dyDescent="0.25">
      <c r="A13" s="28">
        <v>7</v>
      </c>
      <c r="B13" s="33" t="s">
        <v>49</v>
      </c>
      <c r="C13" s="38">
        <v>137</v>
      </c>
      <c r="D13" s="65">
        <v>62</v>
      </c>
      <c r="E13" s="123">
        <v>674</v>
      </c>
      <c r="F13" s="63">
        <f t="shared" si="6"/>
        <v>29.525222551928781</v>
      </c>
      <c r="G13" s="38">
        <v>30</v>
      </c>
      <c r="H13" s="65">
        <v>33</v>
      </c>
      <c r="I13" s="123">
        <v>525</v>
      </c>
      <c r="J13" s="63">
        <f t="shared" si="0"/>
        <v>12</v>
      </c>
      <c r="K13" s="38">
        <v>10</v>
      </c>
      <c r="L13" s="65">
        <v>26</v>
      </c>
      <c r="M13" s="123">
        <v>405</v>
      </c>
      <c r="N13" s="63">
        <f t="shared" si="1"/>
        <v>8.8888888888888893</v>
      </c>
      <c r="O13" s="65">
        <v>11</v>
      </c>
      <c r="P13" s="65">
        <v>0</v>
      </c>
      <c r="Q13" s="128">
        <v>517</v>
      </c>
      <c r="R13" s="63">
        <f t="shared" si="2"/>
        <v>2.1276595744680851</v>
      </c>
      <c r="S13" s="38">
        <v>51</v>
      </c>
      <c r="T13" s="74">
        <v>57</v>
      </c>
      <c r="U13" s="128">
        <v>367</v>
      </c>
      <c r="V13" s="63">
        <f t="shared" si="3"/>
        <v>29.427792915531338</v>
      </c>
      <c r="W13" s="128">
        <f t="shared" si="4"/>
        <v>417</v>
      </c>
      <c r="X13" s="136">
        <v>2</v>
      </c>
      <c r="Y13" s="136">
        <v>7</v>
      </c>
      <c r="Z13" s="137">
        <v>334</v>
      </c>
      <c r="AA13" s="139">
        <f t="shared" si="7"/>
        <v>2.6946107784431139</v>
      </c>
      <c r="AB13" s="70">
        <f t="shared" si="5"/>
        <v>14.110695784876702</v>
      </c>
    </row>
    <row r="14" spans="1:28" s="29" customFormat="1" ht="24.75" customHeight="1" x14ac:dyDescent="0.25">
      <c r="A14" s="24">
        <v>8</v>
      </c>
      <c r="B14" s="33" t="s">
        <v>50</v>
      </c>
      <c r="C14" s="38">
        <v>191</v>
      </c>
      <c r="D14" s="65">
        <v>15</v>
      </c>
      <c r="E14" s="123">
        <v>594</v>
      </c>
      <c r="F14" s="63">
        <f t="shared" si="6"/>
        <v>34.680134680134678</v>
      </c>
      <c r="G14" s="38">
        <v>97</v>
      </c>
      <c r="H14" s="65">
        <v>2</v>
      </c>
      <c r="I14" s="123">
        <v>687</v>
      </c>
      <c r="J14" s="63">
        <f t="shared" si="0"/>
        <v>14.410480349344979</v>
      </c>
      <c r="K14" s="38">
        <v>126</v>
      </c>
      <c r="L14" s="65">
        <v>2</v>
      </c>
      <c r="M14" s="123">
        <v>809</v>
      </c>
      <c r="N14" s="63">
        <f t="shared" si="1"/>
        <v>15.822002472187885</v>
      </c>
      <c r="O14" s="65">
        <v>92</v>
      </c>
      <c r="P14" s="65">
        <v>9</v>
      </c>
      <c r="Q14" s="128">
        <v>752</v>
      </c>
      <c r="R14" s="63">
        <f t="shared" si="2"/>
        <v>13.430851063829788</v>
      </c>
      <c r="S14" s="38">
        <v>17</v>
      </c>
      <c r="T14" s="74">
        <v>2</v>
      </c>
      <c r="U14" s="128">
        <v>160</v>
      </c>
      <c r="V14" s="63">
        <f t="shared" si="3"/>
        <v>11.875</v>
      </c>
      <c r="W14" s="128">
        <f t="shared" si="4"/>
        <v>553</v>
      </c>
      <c r="X14" s="136">
        <v>0</v>
      </c>
      <c r="Y14" s="136">
        <v>1</v>
      </c>
      <c r="Z14" s="137">
        <v>161</v>
      </c>
      <c r="AA14" s="139">
        <f t="shared" si="7"/>
        <v>0.6211180124223602</v>
      </c>
      <c r="AB14" s="70">
        <f t="shared" si="5"/>
        <v>15.139931096319948</v>
      </c>
    </row>
    <row r="15" spans="1:28" s="29" customFormat="1" ht="34.5" customHeight="1" x14ac:dyDescent="0.25">
      <c r="A15" s="28">
        <v>9</v>
      </c>
      <c r="B15" s="33" t="s">
        <v>9</v>
      </c>
      <c r="C15" s="38">
        <v>31</v>
      </c>
      <c r="D15" s="65">
        <v>49</v>
      </c>
      <c r="E15" s="123">
        <v>263</v>
      </c>
      <c r="F15" s="63">
        <f t="shared" si="6"/>
        <v>30.418250950570343</v>
      </c>
      <c r="G15" s="38">
        <v>4</v>
      </c>
      <c r="H15" s="65">
        <v>32</v>
      </c>
      <c r="I15" s="123">
        <v>329</v>
      </c>
      <c r="J15" s="63">
        <f t="shared" si="0"/>
        <v>10.94224924012158</v>
      </c>
      <c r="K15" s="38">
        <v>12</v>
      </c>
      <c r="L15" s="65">
        <v>20</v>
      </c>
      <c r="M15" s="123">
        <v>699</v>
      </c>
      <c r="N15" s="63">
        <f t="shared" si="1"/>
        <v>4.5779685264663801</v>
      </c>
      <c r="O15" s="65">
        <v>39</v>
      </c>
      <c r="P15" s="65">
        <v>76</v>
      </c>
      <c r="Q15" s="128">
        <v>448</v>
      </c>
      <c r="R15" s="63">
        <f t="shared" si="2"/>
        <v>25.669642857142854</v>
      </c>
      <c r="S15" s="38">
        <v>15</v>
      </c>
      <c r="T15" s="74">
        <v>20</v>
      </c>
      <c r="U15" s="128">
        <v>200</v>
      </c>
      <c r="V15" s="63">
        <f t="shared" si="3"/>
        <v>17.5</v>
      </c>
      <c r="W15" s="128">
        <f t="shared" si="4"/>
        <v>298</v>
      </c>
      <c r="X15" s="136">
        <v>0</v>
      </c>
      <c r="Y15" s="136">
        <v>7</v>
      </c>
      <c r="Z15" s="137">
        <v>151</v>
      </c>
      <c r="AA15" s="139">
        <f t="shared" si="7"/>
        <v>4.6357615894039732</v>
      </c>
      <c r="AB15" s="70">
        <f t="shared" si="5"/>
        <v>15.62397886061752</v>
      </c>
    </row>
    <row r="16" spans="1:28" s="29" customFormat="1" ht="30.75" customHeight="1" x14ac:dyDescent="0.25">
      <c r="A16" s="24">
        <v>10</v>
      </c>
      <c r="B16" s="33" t="s">
        <v>10</v>
      </c>
      <c r="C16" s="38">
        <v>34</v>
      </c>
      <c r="D16" s="65">
        <v>40</v>
      </c>
      <c r="E16" s="123">
        <v>270</v>
      </c>
      <c r="F16" s="63">
        <f t="shared" si="6"/>
        <v>27.407407407407408</v>
      </c>
      <c r="G16" s="38">
        <v>0</v>
      </c>
      <c r="H16" s="65">
        <v>4</v>
      </c>
      <c r="I16" s="123">
        <v>100</v>
      </c>
      <c r="J16" s="63">
        <f t="shared" si="0"/>
        <v>4</v>
      </c>
      <c r="K16" s="38">
        <v>0</v>
      </c>
      <c r="L16" s="65">
        <v>0</v>
      </c>
      <c r="M16" s="123">
        <v>32</v>
      </c>
      <c r="N16" s="63">
        <f t="shared" si="1"/>
        <v>0</v>
      </c>
      <c r="O16" s="65">
        <v>9</v>
      </c>
      <c r="P16" s="65">
        <v>0</v>
      </c>
      <c r="Q16" s="128">
        <v>76</v>
      </c>
      <c r="R16" s="63">
        <f t="shared" si="2"/>
        <v>11.842105263157894</v>
      </c>
      <c r="S16" s="38">
        <v>5</v>
      </c>
      <c r="T16" s="74">
        <v>0</v>
      </c>
      <c r="U16" s="128">
        <v>24</v>
      </c>
      <c r="V16" s="63">
        <f t="shared" si="3"/>
        <v>20.833333333333336</v>
      </c>
      <c r="W16" s="128">
        <f t="shared" si="4"/>
        <v>92</v>
      </c>
      <c r="X16" s="136">
        <v>0</v>
      </c>
      <c r="Y16" s="136">
        <v>0</v>
      </c>
      <c r="Z16" s="137">
        <v>4</v>
      </c>
      <c r="AA16" s="139">
        <f t="shared" si="7"/>
        <v>0</v>
      </c>
      <c r="AB16" s="70">
        <f t="shared" si="5"/>
        <v>10.680474333983106</v>
      </c>
    </row>
    <row r="17" spans="1:28" s="29" customFormat="1" ht="24.75" customHeight="1" x14ac:dyDescent="0.25">
      <c r="A17" s="28">
        <v>11</v>
      </c>
      <c r="B17" s="33" t="s">
        <v>51</v>
      </c>
      <c r="C17" s="38">
        <v>80</v>
      </c>
      <c r="D17" s="65">
        <v>52</v>
      </c>
      <c r="E17" s="123">
        <v>643</v>
      </c>
      <c r="F17" s="63">
        <f t="shared" si="6"/>
        <v>20.52877138413686</v>
      </c>
      <c r="G17" s="38">
        <v>59</v>
      </c>
      <c r="H17" s="65">
        <v>55</v>
      </c>
      <c r="I17" s="123">
        <v>1592</v>
      </c>
      <c r="J17" s="63">
        <f t="shared" si="0"/>
        <v>7.1608040201005032</v>
      </c>
      <c r="K17" s="38">
        <v>74</v>
      </c>
      <c r="L17" s="65">
        <v>75</v>
      </c>
      <c r="M17" s="123">
        <v>861</v>
      </c>
      <c r="N17" s="63">
        <f t="shared" si="1"/>
        <v>17.305458768873404</v>
      </c>
      <c r="O17" s="65">
        <v>45</v>
      </c>
      <c r="P17" s="65">
        <v>84</v>
      </c>
      <c r="Q17" s="128">
        <v>558</v>
      </c>
      <c r="R17" s="63">
        <f t="shared" si="2"/>
        <v>23.118279569892472</v>
      </c>
      <c r="S17" s="38">
        <v>51</v>
      </c>
      <c r="T17" s="74">
        <v>41</v>
      </c>
      <c r="U17" s="128">
        <v>331</v>
      </c>
      <c r="V17" s="63">
        <f t="shared" si="3"/>
        <v>27.794561933534744</v>
      </c>
      <c r="W17" s="128">
        <f t="shared" si="4"/>
        <v>616</v>
      </c>
      <c r="X17" s="136">
        <v>15</v>
      </c>
      <c r="Y17" s="136">
        <v>27</v>
      </c>
      <c r="Z17" s="137">
        <v>224</v>
      </c>
      <c r="AA17" s="139">
        <f t="shared" si="7"/>
        <v>18.75</v>
      </c>
      <c r="AB17" s="70">
        <f t="shared" si="5"/>
        <v>19.10964594608966</v>
      </c>
    </row>
    <row r="18" spans="1:28" s="30" customFormat="1" ht="24.75" customHeight="1" x14ac:dyDescent="0.25">
      <c r="A18" s="215" t="s">
        <v>12</v>
      </c>
      <c r="B18" s="215"/>
      <c r="C18" s="40">
        <f>SUM(C7:C17)</f>
        <v>922</v>
      </c>
      <c r="D18" s="67">
        <f t="shared" ref="D18:U18" si="8">SUM(D7:D17)</f>
        <v>367</v>
      </c>
      <c r="E18" s="124">
        <f t="shared" si="8"/>
        <v>5445</v>
      </c>
      <c r="F18" s="64">
        <f>SUM(F7:F17)/11</f>
        <v>23.467637266902194</v>
      </c>
      <c r="G18" s="40">
        <f t="shared" si="8"/>
        <v>459</v>
      </c>
      <c r="H18" s="67">
        <f t="shared" si="8"/>
        <v>253</v>
      </c>
      <c r="I18" s="124">
        <f>SUM(I7:I17)</f>
        <v>6690</v>
      </c>
      <c r="J18" s="68">
        <f>SUM(J7:J17)/11</f>
        <v>10.50166328935255</v>
      </c>
      <c r="K18" s="40">
        <f>SUM(K7:K17)</f>
        <v>597</v>
      </c>
      <c r="L18" s="67">
        <f t="shared" si="8"/>
        <v>173</v>
      </c>
      <c r="M18" s="124">
        <f t="shared" si="8"/>
        <v>5919</v>
      </c>
      <c r="N18" s="64">
        <f>SUM(N7:N17)/11</f>
        <v>11.81908034334338</v>
      </c>
      <c r="O18" s="67">
        <f t="shared" si="8"/>
        <v>842</v>
      </c>
      <c r="P18" s="67">
        <f t="shared" si="8"/>
        <v>307</v>
      </c>
      <c r="Q18" s="129">
        <f t="shared" si="8"/>
        <v>5484</v>
      </c>
      <c r="R18" s="64">
        <f>SUM(R7:R17)/11</f>
        <v>20.424115330994972</v>
      </c>
      <c r="S18" s="40">
        <f t="shared" si="8"/>
        <v>350</v>
      </c>
      <c r="T18" s="75">
        <f t="shared" si="8"/>
        <v>184</v>
      </c>
      <c r="U18" s="129">
        <f t="shared" si="8"/>
        <v>2845</v>
      </c>
      <c r="V18" s="87">
        <f>SUM(V7:V17)/11</f>
        <v>18.601684066021267</v>
      </c>
      <c r="W18" s="129">
        <f t="shared" si="4"/>
        <v>4454</v>
      </c>
      <c r="X18" s="135">
        <f>SUM(X7:X17)</f>
        <v>38</v>
      </c>
      <c r="Y18" s="135">
        <f t="shared" ref="Y18:AA18" si="9">SUM(Y7:Y17)</f>
        <v>52</v>
      </c>
      <c r="Z18" s="129">
        <f t="shared" si="9"/>
        <v>1731</v>
      </c>
      <c r="AA18" s="140">
        <f t="shared" si="9"/>
        <v>65.181460288524775</v>
      </c>
      <c r="AB18" s="88">
        <f>SUM(AB7:AB17)/11</f>
        <v>15.123294599261861</v>
      </c>
    </row>
    <row r="19" spans="1:28" ht="3.75" customHeight="1" x14ac:dyDescent="0.25"/>
    <row r="20" spans="1:28" hidden="1" x14ac:dyDescent="0.25">
      <c r="A20" s="23" t="s">
        <v>33</v>
      </c>
    </row>
    <row r="21" spans="1:28" hidden="1" x14ac:dyDescent="0.25">
      <c r="A21" s="23" t="s">
        <v>32</v>
      </c>
    </row>
    <row r="22" spans="1:28" hidden="1" x14ac:dyDescent="0.25">
      <c r="A22" s="23" t="s">
        <v>34</v>
      </c>
    </row>
    <row r="23" spans="1:28" hidden="1" x14ac:dyDescent="0.25"/>
    <row r="24" spans="1:28" hidden="1" x14ac:dyDescent="0.25"/>
    <row r="25" spans="1:28" hidden="1" x14ac:dyDescent="0.25"/>
    <row r="26" spans="1:28" hidden="1" x14ac:dyDescent="0.25"/>
    <row r="27" spans="1:28" hidden="1" x14ac:dyDescent="0.25"/>
    <row r="28" spans="1:28" hidden="1" x14ac:dyDescent="0.25"/>
    <row r="29" spans="1:28" hidden="1" x14ac:dyDescent="0.25"/>
    <row r="30" spans="1:28" hidden="1" x14ac:dyDescent="0.25"/>
    <row r="31" spans="1:28" hidden="1" x14ac:dyDescent="0.25"/>
  </sheetData>
  <mergeCells count="14">
    <mergeCell ref="A18:B18"/>
    <mergeCell ref="W1:AB1"/>
    <mergeCell ref="A2:AB2"/>
    <mergeCell ref="A3:AB3"/>
    <mergeCell ref="A5:A6"/>
    <mergeCell ref="B5:B6"/>
    <mergeCell ref="C5:F5"/>
    <mergeCell ref="AB5:AB6"/>
    <mergeCell ref="W5:W6"/>
    <mergeCell ref="G5:J5"/>
    <mergeCell ref="K5:N5"/>
    <mergeCell ref="O5:R5"/>
    <mergeCell ref="S5:V5"/>
    <mergeCell ref="X5:AA5"/>
  </mergeCells>
  <pageMargins left="0.45" right="0.45" top="0.5" bottom="0.2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foxz</vt:lpstr>
      <vt:lpstr>01-Giải quyết TTHC</vt:lpstr>
      <vt:lpstr>02-Trễ hẹn</vt:lpstr>
      <vt:lpstr>03-Trả hồ sơ</vt:lpstr>
      <vt:lpstr>04- KH 2022-2025</vt:lpstr>
      <vt:lpstr>05- diện tích cấp giấy</vt:lpstr>
      <vt:lpstr>ĐBĐ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T&amp;T COMPUTER</cp:lastModifiedBy>
  <cp:lastPrinted>2022-08-31T02:59:48Z</cp:lastPrinted>
  <dcterms:created xsi:type="dcterms:W3CDTF">2021-09-07T01:14:44Z</dcterms:created>
  <dcterms:modified xsi:type="dcterms:W3CDTF">2022-08-31T03:00:47Z</dcterms:modified>
</cp:coreProperties>
</file>